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0" windowWidth="1176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<sst xmlns="http://schemas.openxmlformats.org/spreadsheetml/2006/main" count="61" uniqueCount="61">
  <si>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F01</t>
  </si>
  <si>
    <t>F02</t>
  </si>
  <si>
    <t>F03</t>
  </si>
  <si>
    <t>F04</t>
  </si>
  <si>
    <t>F05</t>
  </si>
  <si>
    <t>F06</t>
  </si>
  <si>
    <t>F07</t>
  </si>
  <si>
    <t>F08A-D</t>
  </si>
  <si>
    <t>F09A</t>
  </si>
  <si>
    <t>F09B</t>
  </si>
  <si>
    <t>F10A</t>
  </si>
  <si>
    <t>F10B</t>
  </si>
  <si>
    <t>F11</t>
  </si>
  <si>
    <t>F12</t>
  </si>
  <si>
    <t>F13A</t>
  </si>
  <si>
    <t>F13B</t>
  </si>
  <si>
    <t>F14</t>
  </si>
  <si>
    <t>F15</t>
  </si>
  <si>
    <t>F16A-B</t>
  </si>
  <si>
    <t>Retouched Flakes</t>
  </si>
  <si>
    <t>Utilized Flakes</t>
  </si>
  <si>
    <t>Unifacially Worked Scraping/ Chopping Tools</t>
  </si>
  <si>
    <t>Bifacially Worked Scraping/ Chopping Tools</t>
  </si>
  <si>
    <t>Cores</t>
  </si>
  <si>
    <t>Hammerstones</t>
  </si>
  <si>
    <t>Blades</t>
  </si>
  <si>
    <t>Retouched Blades</t>
  </si>
  <si>
    <t>Tool Blanks/ Unfinished Tools</t>
  </si>
  <si>
    <t>Axes/ Adzes</t>
  </si>
  <si>
    <t>Shovels/ Hoes/ Plows</t>
  </si>
  <si>
    <t>Knives</t>
  </si>
  <si>
    <t>Projectile Points</t>
  </si>
  <si>
    <t>Awls</t>
  </si>
  <si>
    <t>Grinding Slabs/ Rollers</t>
  </si>
  <si>
    <t>Drills</t>
  </si>
  <si>
    <t>Grooved Abraders/ Polishers</t>
  </si>
  <si>
    <t>Utilized Debris/ Shatter</t>
  </si>
  <si>
    <t>Debris/ Shatter</t>
  </si>
  <si>
    <t>Gravers</t>
  </si>
  <si>
    <t>Multipurpose Grinders</t>
  </si>
  <si>
    <t>Number of Identified Artifacts</t>
  </si>
  <si>
    <t>Number of Unidentified Artifacts</t>
  </si>
  <si>
    <t>Complete Flakes</t>
  </si>
  <si>
    <t>Broken Flakes</t>
  </si>
  <si>
    <t>Flake Fragments</t>
  </si>
  <si>
    <t>Shatter</t>
  </si>
  <si>
    <t>Total Large Fraction Debitage</t>
  </si>
  <si>
    <t>Total Large Fraction Debitage With Cortex</t>
  </si>
  <si>
    <t>Small and Medium Fraction Debitage</t>
  </si>
  <si>
    <t>Small, Medium and Large Fraction Debitage</t>
  </si>
  <si>
    <t>Total Debitage in Size Grade 1</t>
  </si>
  <si>
    <t>Total Debitage in Size Grade 2</t>
  </si>
  <si>
    <t>Total Debitage in Size Grade 3</t>
  </si>
  <si>
    <t>Large Fraction Debitage With Cortex in Size Grade 1</t>
  </si>
  <si>
    <t>Large Fraction Debitage With Cortex in Size Grade 2</t>
  </si>
  <si>
    <t>Large Fraction Debitage With Cortex in Size Grade 3</t>
  </si>
  <si>
    <t>Total Weight of Small, Medium and Large Fraction Debitage</t>
  </si>
  <si>
    <t>Weight of Debitage in Size Grade 3</t>
  </si>
  <si>
    <t>Weight of Debitage in Size Grade 1</t>
  </si>
  <si>
    <t>Weight of Debitage in Size Grade 2</t>
  </si>
  <si>
    <t>Intensive Surface Collection Grid 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</si>
</sst>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7">
    <font>
      <sz val="10"/>
      <name val="Arial"/>
      <family val="0"/>
    </font>
    <font>
      <sz val="11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28125" style="1" customWidth="1"/>
    <col min="2" max="2" width="7.7109375" style="2" bestFit="1" customWidth="1"/>
    <col min="3" max="3" width="10.7109375" style="2" customWidth="1"/>
    <col min="4" max="4" width="7.7109375" style="2" bestFit="1" customWidth="1"/>
    <col min="5" max="7" width="10.7109375" style="2" customWidth="1"/>
    <col min="8" max="8" width="7.7109375" style="2" bestFit="1" customWidth="1"/>
    <col min="9" max="9" width="15.421875" style="2" bestFit="1" customWidth="1"/>
    <col min="10" max="11" width="9.140625" style="2" bestFit="1" customWidth="1"/>
    <col min="12" max="12" width="10.7109375" style="2" customWidth="1"/>
    <col min="13" max="13" width="10.140625" style="2" bestFit="1" customWidth="1"/>
    <col min="14" max="17" width="9.140625" style="2" bestFit="1" customWidth="1"/>
    <col min="18" max="18" width="10.7109375" style="2" customWidth="1"/>
    <col min="19" max="21" width="9.140625" style="2" bestFit="1" customWidth="1"/>
    <col min="22" max="22" width="12.57421875" style="2" customWidth="1"/>
    <col min="23" max="23" width="11.00390625" style="2" customWidth="1"/>
    <col min="24" max="24" width="11.421875" style="11" bestFit="1" customWidth="1"/>
    <col min="25" max="26" width="9.7109375" style="1" customWidth="1"/>
    <col min="27" max="27" width="10.7109375" style="1" customWidth="1"/>
    <col min="28" max="28" width="7.7109375" style="1" bestFit="1" customWidth="1"/>
    <col min="29" max="30" width="9.7109375" style="1" customWidth="1"/>
    <col min="31" max="31" width="18.140625" style="1" bestFit="1" customWidth="1"/>
    <col min="32" max="32" width="14.57421875" style="1" bestFit="1" customWidth="1"/>
    <col min="33" max="38" width="9.28125" style="1" customWidth="1"/>
    <col min="39" max="39" width="15.57421875" style="1" bestFit="1" customWidth="1"/>
    <col min="40" max="42" width="9.28125" style="1" customWidth="1"/>
    <col min="43" max="16384" width="9.140625" style="1" customWidth="1"/>
  </cols>
  <sheetData>
    <row r="1" spans="1:42" s="23" customFormat="1" ht="14.25">
      <c r="A1" s="24">
        <v>1</v>
      </c>
      <c r="B1" s="24">
        <v>2</v>
      </c>
      <c r="C1" s="24">
        <v>3</v>
      </c>
      <c r="D1" s="24">
        <v>4</v>
      </c>
      <c r="E1" s="24">
        <v>5</v>
      </c>
      <c r="F1" s="24">
        <v>6</v>
      </c>
      <c r="G1" s="24">
        <v>7</v>
      </c>
      <c r="H1" s="24">
        <v>8</v>
      </c>
      <c r="I1" s="24">
        <v>9</v>
      </c>
      <c r="J1" s="24">
        <v>10</v>
      </c>
      <c r="K1" s="24">
        <v>11</v>
      </c>
      <c r="L1" s="24">
        <v>12</v>
      </c>
      <c r="M1" s="24">
        <v>13</v>
      </c>
      <c r="N1" s="24">
        <v>14</v>
      </c>
      <c r="O1" s="24">
        <v>15</v>
      </c>
      <c r="P1" s="24">
        <v>16</v>
      </c>
      <c r="Q1" s="24">
        <v>17</v>
      </c>
      <c r="R1" s="24">
        <v>18</v>
      </c>
      <c r="S1" s="24">
        <v>19</v>
      </c>
      <c r="T1" s="24">
        <v>20</v>
      </c>
      <c r="U1" s="24">
        <v>21</v>
      </c>
      <c r="V1" s="24">
        <v>22</v>
      </c>
      <c r="W1" s="24">
        <v>23</v>
      </c>
      <c r="X1" s="25">
        <v>24</v>
      </c>
      <c r="Y1" s="26">
        <v>25</v>
      </c>
      <c r="Z1" s="26">
        <v>26</v>
      </c>
      <c r="AA1" s="26">
        <v>27</v>
      </c>
      <c r="AB1" s="26">
        <v>28</v>
      </c>
      <c r="AC1" s="26">
        <v>29</v>
      </c>
      <c r="AD1" s="26">
        <v>30</v>
      </c>
      <c r="AE1" s="26">
        <v>31</v>
      </c>
      <c r="AF1" s="27">
        <v>32</v>
      </c>
      <c r="AG1" s="27">
        <v>33</v>
      </c>
      <c r="AH1" s="27">
        <v>34</v>
      </c>
      <c r="AI1" s="27">
        <v>35</v>
      </c>
      <c r="AJ1" s="27">
        <v>36</v>
      </c>
      <c r="AK1" s="27">
        <v>37</v>
      </c>
      <c r="AL1" s="27">
        <v>38</v>
      </c>
      <c r="AM1" s="26">
        <v>39</v>
      </c>
      <c r="AN1" s="27">
        <v>40</v>
      </c>
      <c r="AO1" s="27">
        <v>41</v>
      </c>
      <c r="AP1" s="27">
        <v>42</v>
      </c>
    </row>
    <row r="2" spans="1:42" ht="99.75">
      <c r="A2" s="15" t="s">
        <v>60</v>
      </c>
      <c r="B2" s="16" t="s">
        <v>20</v>
      </c>
      <c r="C2" s="17" t="s">
        <v>19</v>
      </c>
      <c r="D2" s="12" t="s">
        <v>25</v>
      </c>
      <c r="E2" s="18" t="s">
        <v>26</v>
      </c>
      <c r="F2" s="16" t="s">
        <v>21</v>
      </c>
      <c r="G2" s="16" t="s">
        <v>22</v>
      </c>
      <c r="H2" s="16" t="s">
        <v>23</v>
      </c>
      <c r="I2" s="16" t="s">
        <v>24</v>
      </c>
      <c r="J2" s="12" t="s">
        <v>37</v>
      </c>
      <c r="K2" s="19" t="s">
        <v>36</v>
      </c>
      <c r="L2" s="16" t="s">
        <v>27</v>
      </c>
      <c r="M2" s="17" t="s">
        <v>35</v>
      </c>
      <c r="N2" s="17" t="s">
        <v>34</v>
      </c>
      <c r="O2" s="12" t="s">
        <v>38</v>
      </c>
      <c r="P2" s="18" t="s">
        <v>32</v>
      </c>
      <c r="Q2" s="18" t="s">
        <v>30</v>
      </c>
      <c r="R2" s="16" t="s">
        <v>31</v>
      </c>
      <c r="S2" s="17" t="s">
        <v>28</v>
      </c>
      <c r="T2" s="18" t="s">
        <v>29</v>
      </c>
      <c r="U2" s="17" t="s">
        <v>33</v>
      </c>
      <c r="V2" s="17" t="s">
        <v>39</v>
      </c>
      <c r="W2" s="12" t="s">
        <v>40</v>
      </c>
      <c r="X2" s="13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22" t="s">
        <v>49</v>
      </c>
      <c r="AG2" s="22" t="s">
        <v>50</v>
      </c>
      <c r="AH2" s="22" t="s">
        <v>51</v>
      </c>
      <c r="AI2" s="22" t="s">
        <v>52</v>
      </c>
      <c r="AJ2" s="22" t="s">
        <v>53</v>
      </c>
      <c r="AK2" s="22" t="s">
        <v>54</v>
      </c>
      <c r="AL2" s="22" t="s">
        <v>55</v>
      </c>
      <c r="AM2" s="14" t="s">
        <v>56</v>
      </c>
      <c r="AN2" s="22" t="s">
        <v>58</v>
      </c>
      <c r="AO2" s="22" t="s">
        <v>59</v>
      </c>
      <c r="AP2" s="22" t="s">
        <v>57</v>
      </c>
    </row>
    <row r="3" spans="1:42" ht="14.25">
      <c r="A3" s="20" t="s">
        <v>0</v>
      </c>
      <c r="B3" s="8">
        <v>4</v>
      </c>
      <c r="C3" s="8">
        <v>0</v>
      </c>
      <c r="D3" s="8">
        <v>0</v>
      </c>
      <c r="E3" s="8">
        <v>1</v>
      </c>
      <c r="F3" s="8">
        <v>0</v>
      </c>
      <c r="G3" s="8">
        <v>2</v>
      </c>
      <c r="H3" s="8">
        <v>1</v>
      </c>
      <c r="I3" s="8">
        <v>0</v>
      </c>
      <c r="J3" s="8">
        <v>38</v>
      </c>
      <c r="K3" s="8">
        <v>0</v>
      </c>
      <c r="L3" s="8">
        <v>1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3</v>
      </c>
      <c r="S3" s="8">
        <v>0</v>
      </c>
      <c r="T3" s="8">
        <v>0</v>
      </c>
      <c r="U3" s="8">
        <v>1</v>
      </c>
      <c r="V3" s="8">
        <v>0</v>
      </c>
      <c r="W3" s="10">
        <v>51</v>
      </c>
      <c r="X3" s="10">
        <v>8</v>
      </c>
      <c r="Y3" s="9">
        <v>18</v>
      </c>
      <c r="Z3" s="9">
        <v>11</v>
      </c>
      <c r="AA3" s="9">
        <v>3</v>
      </c>
      <c r="AB3" s="9">
        <v>10</v>
      </c>
      <c r="AC3" s="7">
        <v>43</v>
      </c>
      <c r="AD3" s="7">
        <v>26</v>
      </c>
      <c r="AE3" s="8">
        <f>(AF3-AC3)</f>
        <v>104</v>
      </c>
      <c r="AF3" s="8">
        <f>(AG3+AH3+AI3)</f>
        <v>147</v>
      </c>
      <c r="AG3" s="4">
        <v>9</v>
      </c>
      <c r="AH3" s="4">
        <f>24+41</f>
        <v>65</v>
      </c>
      <c r="AI3" s="4">
        <v>73</v>
      </c>
      <c r="AJ3" s="4">
        <v>8</v>
      </c>
      <c r="AK3" s="4">
        <v>18</v>
      </c>
      <c r="AL3" s="4">
        <v>0</v>
      </c>
      <c r="AM3" s="5">
        <v>218.7</v>
      </c>
      <c r="AN3" s="5">
        <v>66.1</v>
      </c>
      <c r="AO3" s="5">
        <v>122.5</v>
      </c>
      <c r="AP3" s="5">
        <v>30.1</v>
      </c>
    </row>
    <row r="4" spans="1:42" ht="14.25">
      <c r="A4" s="20" t="s">
        <v>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1</v>
      </c>
      <c r="H4" s="8">
        <v>5</v>
      </c>
      <c r="I4" s="8">
        <v>0</v>
      </c>
      <c r="J4" s="8">
        <v>47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1</v>
      </c>
      <c r="V4" s="8">
        <v>0</v>
      </c>
      <c r="W4" s="10">
        <v>55</v>
      </c>
      <c r="X4" s="10">
        <v>5</v>
      </c>
      <c r="Y4" s="9">
        <v>18</v>
      </c>
      <c r="Z4" s="9">
        <v>12</v>
      </c>
      <c r="AA4" s="9">
        <v>4</v>
      </c>
      <c r="AB4" s="9">
        <v>12</v>
      </c>
      <c r="AC4" s="7">
        <v>47</v>
      </c>
      <c r="AD4" s="7">
        <v>23</v>
      </c>
      <c r="AE4" s="8">
        <f aca="true" t="shared" si="0" ref="AE4:AE21">(AF4-AC4)</f>
        <v>36</v>
      </c>
      <c r="AF4" s="8">
        <f aca="true" t="shared" si="1" ref="AF4:AF21">(AG4+AH4+AI4)</f>
        <v>83</v>
      </c>
      <c r="AG4" s="4">
        <v>11</v>
      </c>
      <c r="AH4" s="4">
        <f>11+34</f>
        <v>45</v>
      </c>
      <c r="AI4" s="4">
        <v>27</v>
      </c>
      <c r="AJ4" s="4">
        <v>6</v>
      </c>
      <c r="AK4" s="4">
        <v>16</v>
      </c>
      <c r="AL4" s="4">
        <v>1</v>
      </c>
      <c r="AM4" s="5">
        <v>158</v>
      </c>
      <c r="AN4" s="5">
        <v>53.7</v>
      </c>
      <c r="AO4" s="5">
        <v>88.3</v>
      </c>
      <c r="AP4" s="5">
        <v>16</v>
      </c>
    </row>
    <row r="5" spans="1:42" ht="14.25">
      <c r="A5" s="20" t="s">
        <v>2</v>
      </c>
      <c r="B5" s="8">
        <v>2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8">
        <v>2</v>
      </c>
      <c r="I5" s="8">
        <v>0</v>
      </c>
      <c r="J5" s="8">
        <v>31</v>
      </c>
      <c r="K5" s="8">
        <v>0</v>
      </c>
      <c r="L5" s="8">
        <v>2</v>
      </c>
      <c r="M5" s="8">
        <v>0</v>
      </c>
      <c r="N5" s="8">
        <v>0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0">
        <v>39</v>
      </c>
      <c r="X5" s="10">
        <v>4</v>
      </c>
      <c r="Y5" s="9">
        <v>17</v>
      </c>
      <c r="Z5" s="9">
        <v>3</v>
      </c>
      <c r="AA5" s="9">
        <v>5</v>
      </c>
      <c r="AB5" s="9">
        <v>9</v>
      </c>
      <c r="AC5" s="7">
        <v>34</v>
      </c>
      <c r="AD5" s="7">
        <v>16</v>
      </c>
      <c r="AE5" s="8">
        <f t="shared" si="0"/>
        <v>22</v>
      </c>
      <c r="AF5" s="8">
        <f t="shared" si="1"/>
        <v>56</v>
      </c>
      <c r="AG5" s="4">
        <v>5</v>
      </c>
      <c r="AH5" s="4">
        <f>12+26</f>
        <v>38</v>
      </c>
      <c r="AI5" s="4">
        <v>13</v>
      </c>
      <c r="AJ5" s="4">
        <v>4</v>
      </c>
      <c r="AK5" s="4">
        <v>12</v>
      </c>
      <c r="AL5" s="4">
        <v>0</v>
      </c>
      <c r="AM5" s="5">
        <v>126.3</v>
      </c>
      <c r="AN5" s="5">
        <v>44.4</v>
      </c>
      <c r="AO5" s="5">
        <v>73.8</v>
      </c>
      <c r="AP5" s="5">
        <v>8.1</v>
      </c>
    </row>
    <row r="6" spans="1:42" ht="14.25">
      <c r="A6" s="20" t="s">
        <v>3</v>
      </c>
      <c r="B6" s="8">
        <v>2</v>
      </c>
      <c r="C6" s="8">
        <v>6</v>
      </c>
      <c r="D6" s="8">
        <v>8</v>
      </c>
      <c r="E6" s="8">
        <v>1</v>
      </c>
      <c r="F6" s="8">
        <v>2</v>
      </c>
      <c r="G6" s="8">
        <v>0</v>
      </c>
      <c r="H6" s="8">
        <v>3</v>
      </c>
      <c r="I6" s="8">
        <v>0</v>
      </c>
      <c r="J6" s="8">
        <v>48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1</v>
      </c>
      <c r="Q6" s="8">
        <v>0</v>
      </c>
      <c r="R6" s="8">
        <v>0</v>
      </c>
      <c r="S6" s="8">
        <v>0</v>
      </c>
      <c r="T6" s="8">
        <v>0</v>
      </c>
      <c r="U6" s="8">
        <v>2</v>
      </c>
      <c r="V6" s="8">
        <v>0</v>
      </c>
      <c r="W6" s="10">
        <v>74</v>
      </c>
      <c r="X6" s="10">
        <v>4</v>
      </c>
      <c r="Y6" s="9">
        <v>19</v>
      </c>
      <c r="Z6" s="9">
        <v>10</v>
      </c>
      <c r="AA6" s="9">
        <v>27</v>
      </c>
      <c r="AB6" s="9">
        <v>9</v>
      </c>
      <c r="AC6" s="7">
        <v>65</v>
      </c>
      <c r="AD6" s="7">
        <v>18</v>
      </c>
      <c r="AE6" s="8">
        <f t="shared" si="0"/>
        <v>48</v>
      </c>
      <c r="AF6" s="8">
        <f t="shared" si="1"/>
        <v>113</v>
      </c>
      <c r="AG6" s="4">
        <v>10</v>
      </c>
      <c r="AH6" s="4">
        <f>12+44</f>
        <v>56</v>
      </c>
      <c r="AI6" s="4">
        <v>47</v>
      </c>
      <c r="AJ6" s="4">
        <v>4</v>
      </c>
      <c r="AK6" s="4">
        <v>14</v>
      </c>
      <c r="AL6" s="4">
        <v>0</v>
      </c>
      <c r="AM6" s="5">
        <v>147.1</v>
      </c>
      <c r="AN6" s="5">
        <v>42.4</v>
      </c>
      <c r="AO6" s="5">
        <v>87.7</v>
      </c>
      <c r="AP6" s="5">
        <v>17</v>
      </c>
    </row>
    <row r="7" spans="1:42" ht="14.25">
      <c r="A7" s="20" t="s">
        <v>4</v>
      </c>
      <c r="B7" s="8">
        <v>1</v>
      </c>
      <c r="C7" s="8">
        <v>0</v>
      </c>
      <c r="D7" s="8">
        <v>3</v>
      </c>
      <c r="E7" s="8">
        <v>0</v>
      </c>
      <c r="F7" s="8">
        <v>0</v>
      </c>
      <c r="G7" s="8">
        <v>1</v>
      </c>
      <c r="H7" s="8">
        <v>1</v>
      </c>
      <c r="I7" s="8">
        <v>0</v>
      </c>
      <c r="J7" s="8">
        <v>35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2</v>
      </c>
      <c r="U7" s="8">
        <v>1</v>
      </c>
      <c r="V7" s="8">
        <v>0</v>
      </c>
      <c r="W7" s="10">
        <v>44</v>
      </c>
      <c r="X7" s="10">
        <v>3</v>
      </c>
      <c r="Y7" s="9">
        <v>13</v>
      </c>
      <c r="Z7" s="9">
        <v>7</v>
      </c>
      <c r="AA7" s="9">
        <v>6</v>
      </c>
      <c r="AB7" s="9">
        <v>13</v>
      </c>
      <c r="AC7" s="7">
        <v>39</v>
      </c>
      <c r="AD7" s="7">
        <v>7</v>
      </c>
      <c r="AE7" s="8">
        <f t="shared" si="0"/>
        <v>13</v>
      </c>
      <c r="AF7" s="8">
        <f t="shared" si="1"/>
        <v>52</v>
      </c>
      <c r="AG7" s="4">
        <v>7</v>
      </c>
      <c r="AH7" s="4">
        <f>6+27</f>
        <v>33</v>
      </c>
      <c r="AI7" s="4">
        <v>12</v>
      </c>
      <c r="AJ7" s="4">
        <v>4</v>
      </c>
      <c r="AK7" s="4">
        <v>3</v>
      </c>
      <c r="AL7" s="4">
        <v>0</v>
      </c>
      <c r="AM7" s="5">
        <v>95.5</v>
      </c>
      <c r="AN7" s="5">
        <v>41.7</v>
      </c>
      <c r="AO7" s="5">
        <v>48.8</v>
      </c>
      <c r="AP7" s="5">
        <v>5</v>
      </c>
    </row>
    <row r="8" spans="1:42" ht="14.25">
      <c r="A8" s="20" t="s">
        <v>5</v>
      </c>
      <c r="B8" s="8">
        <v>0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4</v>
      </c>
      <c r="I8" s="8">
        <v>0</v>
      </c>
      <c r="J8" s="8">
        <v>65</v>
      </c>
      <c r="K8" s="8">
        <v>0</v>
      </c>
      <c r="L8" s="8">
        <v>0</v>
      </c>
      <c r="M8" s="8">
        <v>0</v>
      </c>
      <c r="N8" s="8">
        <v>0</v>
      </c>
      <c r="O8" s="8">
        <v>1</v>
      </c>
      <c r="P8" s="8">
        <v>0</v>
      </c>
      <c r="Q8" s="8">
        <v>0</v>
      </c>
      <c r="R8" s="8">
        <v>0</v>
      </c>
      <c r="S8" s="8">
        <v>2</v>
      </c>
      <c r="T8" s="8">
        <v>2</v>
      </c>
      <c r="U8" s="8">
        <v>0</v>
      </c>
      <c r="V8" s="8">
        <v>0</v>
      </c>
      <c r="W8" s="10">
        <v>77</v>
      </c>
      <c r="X8" s="10">
        <v>9</v>
      </c>
      <c r="Y8" s="9">
        <v>27</v>
      </c>
      <c r="Z8" s="9">
        <v>12</v>
      </c>
      <c r="AA8" s="9">
        <v>13</v>
      </c>
      <c r="AB8" s="9">
        <v>14</v>
      </c>
      <c r="AC8" s="7">
        <v>66</v>
      </c>
      <c r="AD8" s="7">
        <v>27</v>
      </c>
      <c r="AE8" s="8">
        <f t="shared" si="0"/>
        <v>19</v>
      </c>
      <c r="AF8" s="8">
        <f t="shared" si="1"/>
        <v>85</v>
      </c>
      <c r="AG8" s="4">
        <v>15</v>
      </c>
      <c r="AH8" s="4">
        <f>8+39</f>
        <v>47</v>
      </c>
      <c r="AI8" s="4">
        <v>23</v>
      </c>
      <c r="AJ8" s="4">
        <v>12</v>
      </c>
      <c r="AK8" s="4">
        <v>13</v>
      </c>
      <c r="AL8" s="4">
        <v>2</v>
      </c>
      <c r="AM8" s="5">
        <v>194</v>
      </c>
      <c r="AN8" s="5">
        <v>119.6</v>
      </c>
      <c r="AO8" s="5">
        <v>66.4</v>
      </c>
      <c r="AP8" s="5">
        <v>8</v>
      </c>
    </row>
    <row r="9" spans="1:42" ht="14.25">
      <c r="A9" s="20" t="s">
        <v>6</v>
      </c>
      <c r="B9" s="8">
        <v>1</v>
      </c>
      <c r="C9" s="8">
        <v>1</v>
      </c>
      <c r="D9" s="8">
        <v>1</v>
      </c>
      <c r="E9" s="8">
        <v>0</v>
      </c>
      <c r="F9" s="8">
        <v>1</v>
      </c>
      <c r="G9" s="8">
        <v>1</v>
      </c>
      <c r="H9" s="8">
        <v>4</v>
      </c>
      <c r="I9" s="8">
        <v>0</v>
      </c>
      <c r="J9" s="8">
        <v>42</v>
      </c>
      <c r="K9" s="8">
        <v>0</v>
      </c>
      <c r="L9" s="8">
        <v>1</v>
      </c>
      <c r="M9" s="8">
        <v>0</v>
      </c>
      <c r="N9" s="8">
        <v>0</v>
      </c>
      <c r="O9" s="8">
        <v>1</v>
      </c>
      <c r="P9" s="8">
        <v>1</v>
      </c>
      <c r="Q9" s="8">
        <v>0</v>
      </c>
      <c r="R9" s="8">
        <v>1</v>
      </c>
      <c r="S9" s="8">
        <v>0</v>
      </c>
      <c r="T9" s="8">
        <v>0</v>
      </c>
      <c r="U9" s="8">
        <v>0</v>
      </c>
      <c r="V9" s="8">
        <v>0</v>
      </c>
      <c r="W9" s="10">
        <v>55</v>
      </c>
      <c r="X9" s="10">
        <v>3</v>
      </c>
      <c r="Y9" s="9">
        <v>22</v>
      </c>
      <c r="Z9" s="9">
        <v>5</v>
      </c>
      <c r="AA9" s="9">
        <v>5</v>
      </c>
      <c r="AB9" s="9">
        <v>13</v>
      </c>
      <c r="AC9" s="7">
        <v>45</v>
      </c>
      <c r="AD9" s="7">
        <v>29</v>
      </c>
      <c r="AE9" s="8">
        <f t="shared" si="0"/>
        <v>46</v>
      </c>
      <c r="AF9" s="8">
        <f t="shared" si="1"/>
        <v>91</v>
      </c>
      <c r="AG9" s="4">
        <v>12</v>
      </c>
      <c r="AH9" s="4">
        <f>22+32</f>
        <v>54</v>
      </c>
      <c r="AI9" s="4">
        <v>25</v>
      </c>
      <c r="AJ9" s="4">
        <v>12</v>
      </c>
      <c r="AK9" s="4">
        <v>17</v>
      </c>
      <c r="AL9" s="4">
        <v>0</v>
      </c>
      <c r="AM9" s="5">
        <v>269.1</v>
      </c>
      <c r="AN9" s="5">
        <v>135.7</v>
      </c>
      <c r="AO9" s="5">
        <v>116.3</v>
      </c>
      <c r="AP9" s="5">
        <v>17.1</v>
      </c>
    </row>
    <row r="10" spans="1:42" ht="14.25">
      <c r="A10" s="20" t="s">
        <v>7</v>
      </c>
      <c r="B10" s="8">
        <v>24</v>
      </c>
      <c r="C10" s="8">
        <v>5</v>
      </c>
      <c r="D10" s="8">
        <v>27</v>
      </c>
      <c r="E10" s="8">
        <v>4</v>
      </c>
      <c r="F10" s="8">
        <v>1</v>
      </c>
      <c r="G10" s="8">
        <v>3</v>
      </c>
      <c r="H10" s="8">
        <v>30</v>
      </c>
      <c r="I10" s="8">
        <v>1</v>
      </c>
      <c r="J10" s="8">
        <v>904</v>
      </c>
      <c r="K10" s="8">
        <v>4</v>
      </c>
      <c r="L10" s="8">
        <v>3</v>
      </c>
      <c r="M10" s="8">
        <v>1</v>
      </c>
      <c r="N10" s="8">
        <v>1</v>
      </c>
      <c r="O10" s="8">
        <v>4</v>
      </c>
      <c r="P10" s="8">
        <v>6</v>
      </c>
      <c r="Q10" s="8">
        <v>0</v>
      </c>
      <c r="R10" s="8">
        <v>0</v>
      </c>
      <c r="S10" s="8">
        <v>0</v>
      </c>
      <c r="T10" s="8">
        <v>11</v>
      </c>
      <c r="U10" s="8">
        <v>5</v>
      </c>
      <c r="V10" s="8">
        <v>1</v>
      </c>
      <c r="W10" s="10">
        <v>1035</v>
      </c>
      <c r="X10" s="10">
        <v>39</v>
      </c>
      <c r="Y10" s="9">
        <v>282</v>
      </c>
      <c r="Z10" s="9">
        <v>279</v>
      </c>
      <c r="AA10" s="9">
        <v>255</v>
      </c>
      <c r="AB10" s="9">
        <v>152</v>
      </c>
      <c r="AC10" s="7">
        <v>968</v>
      </c>
      <c r="AD10" s="7">
        <v>295</v>
      </c>
      <c r="AE10" s="8">
        <f t="shared" si="0"/>
        <v>278</v>
      </c>
      <c r="AF10" s="8">
        <f t="shared" si="1"/>
        <v>1246</v>
      </c>
      <c r="AG10" s="4">
        <v>107</v>
      </c>
      <c r="AH10" s="4">
        <f>45+665</f>
        <v>710</v>
      </c>
      <c r="AI10" s="4">
        <f>229+200</f>
        <v>429</v>
      </c>
      <c r="AJ10" s="4">
        <v>70</v>
      </c>
      <c r="AK10" s="4">
        <v>202</v>
      </c>
      <c r="AL10" s="4">
        <v>23</v>
      </c>
      <c r="AM10" s="5">
        <v>1672.5</v>
      </c>
      <c r="AN10" s="5">
        <v>873.3</v>
      </c>
      <c r="AO10" s="5">
        <v>663.6</v>
      </c>
      <c r="AP10" s="5">
        <v>135.6</v>
      </c>
    </row>
    <row r="11" spans="1:42" ht="14.25">
      <c r="A11" s="20" t="s">
        <v>8</v>
      </c>
      <c r="B11" s="8">
        <v>3</v>
      </c>
      <c r="C11" s="8">
        <v>1</v>
      </c>
      <c r="D11" s="8">
        <v>6</v>
      </c>
      <c r="E11" s="8">
        <v>0</v>
      </c>
      <c r="F11" s="8">
        <v>2</v>
      </c>
      <c r="G11" s="8">
        <v>1</v>
      </c>
      <c r="H11" s="8">
        <v>4</v>
      </c>
      <c r="I11" s="8">
        <v>0</v>
      </c>
      <c r="J11" s="8">
        <v>121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8">
        <v>1</v>
      </c>
      <c r="R11" s="8">
        <v>1</v>
      </c>
      <c r="S11" s="8">
        <v>0</v>
      </c>
      <c r="T11" s="8">
        <v>0</v>
      </c>
      <c r="U11" s="8">
        <v>2</v>
      </c>
      <c r="V11" s="8">
        <v>0</v>
      </c>
      <c r="W11" s="10">
        <v>143</v>
      </c>
      <c r="X11" s="10">
        <v>10</v>
      </c>
      <c r="Y11" s="9">
        <v>47</v>
      </c>
      <c r="Z11" s="9">
        <v>24</v>
      </c>
      <c r="AA11" s="9">
        <v>33</v>
      </c>
      <c r="AB11" s="9">
        <v>30</v>
      </c>
      <c r="AC11" s="7">
        <v>134</v>
      </c>
      <c r="AD11" s="7">
        <v>44</v>
      </c>
      <c r="AE11" s="8">
        <f t="shared" si="0"/>
        <v>42</v>
      </c>
      <c r="AF11" s="8">
        <f t="shared" si="1"/>
        <v>176</v>
      </c>
      <c r="AG11" s="4">
        <v>8</v>
      </c>
      <c r="AH11" s="4">
        <f>14+102</f>
        <v>116</v>
      </c>
      <c r="AI11" s="4">
        <v>52</v>
      </c>
      <c r="AJ11" s="4">
        <v>5</v>
      </c>
      <c r="AK11" s="4">
        <v>35</v>
      </c>
      <c r="AL11" s="4">
        <v>4</v>
      </c>
      <c r="AM11" s="5">
        <v>292.1</v>
      </c>
      <c r="AN11" s="5">
        <v>115.9</v>
      </c>
      <c r="AO11" s="5">
        <v>157.9</v>
      </c>
      <c r="AP11" s="5">
        <v>18.3</v>
      </c>
    </row>
    <row r="12" spans="1:42" ht="14.25">
      <c r="A12" s="20" t="s">
        <v>9</v>
      </c>
      <c r="B12" s="8">
        <v>4</v>
      </c>
      <c r="C12" s="8">
        <v>2</v>
      </c>
      <c r="D12" s="8">
        <v>2</v>
      </c>
      <c r="E12" s="8">
        <v>1</v>
      </c>
      <c r="F12" s="8">
        <v>0</v>
      </c>
      <c r="G12" s="8">
        <v>0</v>
      </c>
      <c r="H12" s="8">
        <v>9</v>
      </c>
      <c r="I12" s="8">
        <v>1</v>
      </c>
      <c r="J12" s="8">
        <v>184</v>
      </c>
      <c r="K12" s="8">
        <v>0</v>
      </c>
      <c r="L12" s="8">
        <v>2</v>
      </c>
      <c r="M12" s="8">
        <v>0</v>
      </c>
      <c r="N12" s="8">
        <v>0</v>
      </c>
      <c r="O12" s="8">
        <v>1</v>
      </c>
      <c r="P12" s="8">
        <v>0</v>
      </c>
      <c r="Q12" s="8">
        <v>0</v>
      </c>
      <c r="R12" s="8">
        <v>1</v>
      </c>
      <c r="S12" s="8">
        <v>0</v>
      </c>
      <c r="T12" s="8">
        <v>0</v>
      </c>
      <c r="U12" s="8">
        <v>0</v>
      </c>
      <c r="V12" s="8">
        <v>0</v>
      </c>
      <c r="W12" s="10">
        <v>207</v>
      </c>
      <c r="X12" s="10">
        <v>3</v>
      </c>
      <c r="Y12" s="9">
        <v>53</v>
      </c>
      <c r="Z12" s="9">
        <v>55</v>
      </c>
      <c r="AA12" s="9">
        <v>46</v>
      </c>
      <c r="AB12" s="9">
        <v>39</v>
      </c>
      <c r="AC12" s="7">
        <v>193</v>
      </c>
      <c r="AD12" s="7">
        <v>62</v>
      </c>
      <c r="AE12" s="8">
        <f t="shared" si="0"/>
        <v>30</v>
      </c>
      <c r="AF12" s="8">
        <f t="shared" si="1"/>
        <v>223</v>
      </c>
      <c r="AG12" s="4">
        <v>19</v>
      </c>
      <c r="AH12" s="4">
        <v>139</v>
      </c>
      <c r="AI12" s="4">
        <v>65</v>
      </c>
      <c r="AJ12" s="4">
        <v>13</v>
      </c>
      <c r="AK12" s="4">
        <v>45</v>
      </c>
      <c r="AL12" s="4">
        <v>4</v>
      </c>
      <c r="AM12" s="5">
        <v>322.8</v>
      </c>
      <c r="AN12" s="5">
        <v>189.2</v>
      </c>
      <c r="AO12" s="5">
        <v>115.8</v>
      </c>
      <c r="AP12" s="5">
        <v>17.8</v>
      </c>
    </row>
    <row r="13" spans="1:42" ht="14.25">
      <c r="A13" s="20" t="s">
        <v>10</v>
      </c>
      <c r="B13" s="8">
        <v>1</v>
      </c>
      <c r="C13" s="8">
        <v>0</v>
      </c>
      <c r="D13" s="8">
        <v>2</v>
      </c>
      <c r="E13" s="8">
        <v>0</v>
      </c>
      <c r="F13" s="8">
        <v>0</v>
      </c>
      <c r="G13" s="8">
        <v>0</v>
      </c>
      <c r="H13" s="8">
        <v>3</v>
      </c>
      <c r="I13" s="8">
        <v>0</v>
      </c>
      <c r="J13" s="8">
        <v>81</v>
      </c>
      <c r="K13" s="8">
        <v>0</v>
      </c>
      <c r="L13" s="8">
        <v>0</v>
      </c>
      <c r="M13" s="8">
        <v>0</v>
      </c>
      <c r="N13" s="8">
        <v>0</v>
      </c>
      <c r="O13" s="8">
        <v>1</v>
      </c>
      <c r="P13" s="8">
        <v>0</v>
      </c>
      <c r="Q13" s="8">
        <v>1</v>
      </c>
      <c r="R13" s="8">
        <v>0</v>
      </c>
      <c r="S13" s="8">
        <v>0</v>
      </c>
      <c r="T13" s="8">
        <v>2</v>
      </c>
      <c r="U13" s="8">
        <v>0</v>
      </c>
      <c r="V13" s="8">
        <v>0</v>
      </c>
      <c r="W13" s="10">
        <v>91</v>
      </c>
      <c r="X13" s="10">
        <v>3</v>
      </c>
      <c r="Y13" s="9">
        <v>25</v>
      </c>
      <c r="Z13" s="9">
        <v>24</v>
      </c>
      <c r="AA13" s="9">
        <v>20</v>
      </c>
      <c r="AB13" s="9">
        <v>16</v>
      </c>
      <c r="AC13" s="7">
        <v>85</v>
      </c>
      <c r="AD13" s="7">
        <v>28</v>
      </c>
      <c r="AE13" s="8">
        <f t="shared" si="0"/>
        <v>10</v>
      </c>
      <c r="AF13" s="8">
        <f t="shared" si="1"/>
        <v>95</v>
      </c>
      <c r="AG13" s="4">
        <v>8</v>
      </c>
      <c r="AH13" s="4">
        <v>59</v>
      </c>
      <c r="AI13" s="4">
        <v>28</v>
      </c>
      <c r="AJ13" s="4">
        <v>6</v>
      </c>
      <c r="AK13" s="4">
        <v>19</v>
      </c>
      <c r="AL13" s="4">
        <v>3</v>
      </c>
      <c r="AM13" s="5">
        <v>105.5</v>
      </c>
      <c r="AN13" s="5">
        <v>46.7</v>
      </c>
      <c r="AO13" s="5">
        <v>50.3</v>
      </c>
      <c r="AP13" s="5">
        <v>8.5</v>
      </c>
    </row>
    <row r="14" spans="1:42" ht="14.25">
      <c r="A14" s="20" t="s">
        <v>11</v>
      </c>
      <c r="B14" s="8">
        <v>1</v>
      </c>
      <c r="C14" s="8">
        <v>1</v>
      </c>
      <c r="D14" s="8">
        <v>1</v>
      </c>
      <c r="E14" s="8">
        <v>0</v>
      </c>
      <c r="F14" s="8">
        <v>1</v>
      </c>
      <c r="G14" s="8">
        <v>0</v>
      </c>
      <c r="H14" s="8">
        <v>3</v>
      </c>
      <c r="I14" s="8">
        <v>0</v>
      </c>
      <c r="J14" s="8">
        <v>45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10">
        <v>52</v>
      </c>
      <c r="X14" s="10">
        <v>3</v>
      </c>
      <c r="Y14" s="9">
        <v>19</v>
      </c>
      <c r="Z14" s="9">
        <v>9</v>
      </c>
      <c r="AA14" s="9">
        <v>6</v>
      </c>
      <c r="AB14" s="9">
        <v>14</v>
      </c>
      <c r="AC14" s="7">
        <v>48</v>
      </c>
      <c r="AD14" s="7">
        <v>24</v>
      </c>
      <c r="AE14" s="8">
        <f t="shared" si="0"/>
        <v>24</v>
      </c>
      <c r="AF14" s="8">
        <f t="shared" si="1"/>
        <v>72</v>
      </c>
      <c r="AG14" s="4">
        <v>14</v>
      </c>
      <c r="AH14" s="4">
        <v>34</v>
      </c>
      <c r="AI14" s="4">
        <v>24</v>
      </c>
      <c r="AJ14" s="4">
        <v>11</v>
      </c>
      <c r="AK14" s="4">
        <v>12</v>
      </c>
      <c r="AL14" s="4">
        <v>1</v>
      </c>
      <c r="AM14" s="5">
        <v>168.4</v>
      </c>
      <c r="AN14" s="5">
        <v>121.6</v>
      </c>
      <c r="AO14" s="5">
        <v>33.7</v>
      </c>
      <c r="AP14" s="5">
        <v>13.1</v>
      </c>
    </row>
    <row r="15" spans="1:42" ht="14.25">
      <c r="A15" s="20" t="s">
        <v>12</v>
      </c>
      <c r="B15" s="8">
        <v>4</v>
      </c>
      <c r="C15" s="8">
        <v>0</v>
      </c>
      <c r="D15" s="8">
        <v>3</v>
      </c>
      <c r="E15" s="8">
        <v>1</v>
      </c>
      <c r="F15" s="8">
        <v>4</v>
      </c>
      <c r="G15" s="8">
        <v>2</v>
      </c>
      <c r="H15" s="8">
        <v>2</v>
      </c>
      <c r="I15" s="8">
        <v>2</v>
      </c>
      <c r="J15" s="8">
        <v>77</v>
      </c>
      <c r="K15" s="8">
        <v>1</v>
      </c>
      <c r="L15" s="8">
        <v>3</v>
      </c>
      <c r="M15" s="8">
        <v>0</v>
      </c>
      <c r="N15" s="8">
        <v>0</v>
      </c>
      <c r="O15" s="8">
        <v>0</v>
      </c>
      <c r="P15" s="8">
        <v>1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0">
        <v>100</v>
      </c>
      <c r="X15" s="10">
        <v>11</v>
      </c>
      <c r="Y15" s="9">
        <v>40</v>
      </c>
      <c r="Z15" s="9">
        <v>14</v>
      </c>
      <c r="AA15" s="9">
        <v>9</v>
      </c>
      <c r="AB15" s="9">
        <v>23</v>
      </c>
      <c r="AC15" s="7">
        <v>86</v>
      </c>
      <c r="AD15" s="7">
        <v>40</v>
      </c>
      <c r="AE15" s="8">
        <f t="shared" si="0"/>
        <v>32</v>
      </c>
      <c r="AF15" s="8">
        <f t="shared" si="1"/>
        <v>118</v>
      </c>
      <c r="AG15" s="4">
        <v>23</v>
      </c>
      <c r="AH15" s="4">
        <f>13+58</f>
        <v>71</v>
      </c>
      <c r="AI15" s="4">
        <v>24</v>
      </c>
      <c r="AJ15" s="4">
        <v>16</v>
      </c>
      <c r="AK15" s="4">
        <v>24</v>
      </c>
      <c r="AL15" s="4">
        <v>0</v>
      </c>
      <c r="AM15" s="5">
        <v>466</v>
      </c>
      <c r="AN15" s="5">
        <v>310.6</v>
      </c>
      <c r="AO15" s="5">
        <v>139.4</v>
      </c>
      <c r="AP15" s="5">
        <v>16</v>
      </c>
    </row>
    <row r="16" spans="1:42" ht="14.25">
      <c r="A16" s="20" t="s">
        <v>13</v>
      </c>
      <c r="B16" s="8">
        <v>7</v>
      </c>
      <c r="C16" s="8">
        <v>1</v>
      </c>
      <c r="D16" s="8">
        <v>0</v>
      </c>
      <c r="E16" s="8">
        <v>0</v>
      </c>
      <c r="F16" s="8">
        <v>3</v>
      </c>
      <c r="G16" s="8">
        <v>9</v>
      </c>
      <c r="H16" s="8">
        <v>4</v>
      </c>
      <c r="I16" s="8">
        <v>2</v>
      </c>
      <c r="J16" s="8">
        <v>82</v>
      </c>
      <c r="K16" s="8">
        <v>1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10">
        <v>109</v>
      </c>
      <c r="X16" s="10">
        <v>2</v>
      </c>
      <c r="Y16" s="9">
        <v>44</v>
      </c>
      <c r="Z16" s="9">
        <v>18</v>
      </c>
      <c r="AA16" s="9">
        <v>6</v>
      </c>
      <c r="AB16" s="9">
        <v>22</v>
      </c>
      <c r="AC16" s="7">
        <v>90</v>
      </c>
      <c r="AD16" s="7">
        <v>52</v>
      </c>
      <c r="AE16" s="8">
        <f t="shared" si="0"/>
        <v>26</v>
      </c>
      <c r="AF16" s="8">
        <f t="shared" si="1"/>
        <v>116</v>
      </c>
      <c r="AG16" s="4">
        <v>22</v>
      </c>
      <c r="AH16" s="4">
        <v>72</v>
      </c>
      <c r="AI16" s="4">
        <v>22</v>
      </c>
      <c r="AJ16" s="4">
        <v>17</v>
      </c>
      <c r="AK16" s="4">
        <v>31</v>
      </c>
      <c r="AL16" s="4">
        <v>4</v>
      </c>
      <c r="AM16" s="5">
        <v>373.4</v>
      </c>
      <c r="AN16" s="5">
        <v>254</v>
      </c>
      <c r="AO16" s="5">
        <v>108</v>
      </c>
      <c r="AP16" s="5">
        <v>11.4</v>
      </c>
    </row>
    <row r="17" spans="1:42" ht="14.25">
      <c r="A17" s="20" t="s">
        <v>14</v>
      </c>
      <c r="B17" s="8">
        <v>1</v>
      </c>
      <c r="C17" s="8">
        <v>0</v>
      </c>
      <c r="D17" s="8">
        <v>3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71</v>
      </c>
      <c r="K17" s="8">
        <v>0</v>
      </c>
      <c r="L17" s="8">
        <v>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1</v>
      </c>
      <c r="T17" s="8">
        <v>3</v>
      </c>
      <c r="U17" s="8">
        <v>0</v>
      </c>
      <c r="V17" s="8">
        <v>0</v>
      </c>
      <c r="W17" s="10">
        <v>81</v>
      </c>
      <c r="X17" s="10">
        <v>3</v>
      </c>
      <c r="Y17" s="9">
        <v>41</v>
      </c>
      <c r="Z17" s="9">
        <v>16</v>
      </c>
      <c r="AA17" s="9">
        <v>8</v>
      </c>
      <c r="AB17" s="9">
        <v>9</v>
      </c>
      <c r="AC17" s="7">
        <v>74</v>
      </c>
      <c r="AD17" s="7">
        <v>35</v>
      </c>
      <c r="AE17" s="8">
        <f t="shared" si="0"/>
        <v>20</v>
      </c>
      <c r="AF17" s="8">
        <f t="shared" si="1"/>
        <v>94</v>
      </c>
      <c r="AG17" s="4">
        <v>14</v>
      </c>
      <c r="AH17" s="4">
        <v>57</v>
      </c>
      <c r="AI17" s="4">
        <v>23</v>
      </c>
      <c r="AJ17" s="4">
        <v>11</v>
      </c>
      <c r="AK17" s="4">
        <v>21</v>
      </c>
      <c r="AL17" s="4">
        <v>3</v>
      </c>
      <c r="AM17" s="5">
        <v>235.7</v>
      </c>
      <c r="AN17" s="5">
        <v>166</v>
      </c>
      <c r="AO17" s="5">
        <v>62.8</v>
      </c>
      <c r="AP17" s="5">
        <v>6.9</v>
      </c>
    </row>
    <row r="18" spans="1:42" s="3" customFormat="1" ht="14.25">
      <c r="A18" s="21" t="s">
        <v>15</v>
      </c>
      <c r="B18" s="10">
        <v>4</v>
      </c>
      <c r="C18" s="8">
        <v>0</v>
      </c>
      <c r="D18" s="10">
        <v>1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0">
        <v>74</v>
      </c>
      <c r="K18" s="10">
        <v>0</v>
      </c>
      <c r="L18" s="10">
        <v>1</v>
      </c>
      <c r="M18" s="10">
        <v>0</v>
      </c>
      <c r="N18" s="10">
        <v>0</v>
      </c>
      <c r="O18" s="10">
        <v>0</v>
      </c>
      <c r="P18" s="10">
        <v>1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82</v>
      </c>
      <c r="X18" s="10">
        <v>2</v>
      </c>
      <c r="Y18" s="9">
        <v>38</v>
      </c>
      <c r="Z18" s="9">
        <v>18</v>
      </c>
      <c r="AA18" s="9">
        <v>10</v>
      </c>
      <c r="AB18" s="9">
        <v>14</v>
      </c>
      <c r="AC18" s="7">
        <v>80</v>
      </c>
      <c r="AD18" s="9">
        <v>33</v>
      </c>
      <c r="AE18" s="8">
        <f t="shared" si="0"/>
        <v>26</v>
      </c>
      <c r="AF18" s="8">
        <f t="shared" si="1"/>
        <v>106</v>
      </c>
      <c r="AG18" s="4">
        <v>12</v>
      </c>
      <c r="AH18" s="4">
        <v>58</v>
      </c>
      <c r="AI18" s="4">
        <v>36</v>
      </c>
      <c r="AJ18" s="4">
        <v>9</v>
      </c>
      <c r="AK18" s="4">
        <v>23</v>
      </c>
      <c r="AL18" s="4">
        <v>1</v>
      </c>
      <c r="AM18" s="6">
        <v>181</v>
      </c>
      <c r="AN18" s="6">
        <v>105</v>
      </c>
      <c r="AO18" s="6">
        <v>64.7</v>
      </c>
      <c r="AP18" s="6">
        <v>11.3</v>
      </c>
    </row>
    <row r="19" spans="1:42" s="3" customFormat="1" ht="14.25">
      <c r="A19" s="21" t="s">
        <v>16</v>
      </c>
      <c r="B19" s="10">
        <v>6</v>
      </c>
      <c r="C19" s="8">
        <v>2</v>
      </c>
      <c r="D19" s="10">
        <v>8</v>
      </c>
      <c r="E19" s="10">
        <v>0</v>
      </c>
      <c r="F19" s="10">
        <v>1</v>
      </c>
      <c r="G19" s="10">
        <v>1</v>
      </c>
      <c r="H19" s="10">
        <v>3</v>
      </c>
      <c r="I19" s="10">
        <v>0</v>
      </c>
      <c r="J19" s="10">
        <v>85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1</v>
      </c>
      <c r="S19" s="10">
        <v>0</v>
      </c>
      <c r="T19" s="10">
        <v>0</v>
      </c>
      <c r="U19" s="10">
        <v>1</v>
      </c>
      <c r="V19" s="10">
        <v>0</v>
      </c>
      <c r="W19" s="10">
        <v>109</v>
      </c>
      <c r="X19" s="10">
        <v>3</v>
      </c>
      <c r="Y19" s="9">
        <v>37</v>
      </c>
      <c r="Z19" s="9">
        <v>34</v>
      </c>
      <c r="AA19" s="9">
        <v>14</v>
      </c>
      <c r="AB19" s="9">
        <v>18</v>
      </c>
      <c r="AC19" s="7">
        <v>103</v>
      </c>
      <c r="AD19" s="9">
        <v>35</v>
      </c>
      <c r="AE19" s="8">
        <f t="shared" si="0"/>
        <v>63</v>
      </c>
      <c r="AF19" s="8">
        <f t="shared" si="1"/>
        <v>166</v>
      </c>
      <c r="AG19" s="4">
        <v>8</v>
      </c>
      <c r="AH19" s="4">
        <f>17+71</f>
        <v>88</v>
      </c>
      <c r="AI19" s="4">
        <f>47+23</f>
        <v>70</v>
      </c>
      <c r="AJ19" s="4">
        <v>5</v>
      </c>
      <c r="AK19" s="4">
        <v>30</v>
      </c>
      <c r="AL19" s="4">
        <v>0</v>
      </c>
      <c r="AM19" s="6">
        <v>203.1</v>
      </c>
      <c r="AN19" s="6">
        <v>71.2</v>
      </c>
      <c r="AO19" s="6">
        <v>109.3</v>
      </c>
      <c r="AP19" s="6">
        <v>22.6</v>
      </c>
    </row>
    <row r="20" spans="1:42" s="3" customFormat="1" ht="14.25">
      <c r="A20" s="21" t="s">
        <v>17</v>
      </c>
      <c r="B20" s="10">
        <v>6</v>
      </c>
      <c r="C20" s="8">
        <v>1</v>
      </c>
      <c r="D20" s="10">
        <v>6</v>
      </c>
      <c r="E20" s="10">
        <v>1</v>
      </c>
      <c r="F20" s="10">
        <v>2</v>
      </c>
      <c r="G20" s="10">
        <v>2</v>
      </c>
      <c r="H20" s="10">
        <v>9</v>
      </c>
      <c r="I20" s="10">
        <v>0</v>
      </c>
      <c r="J20" s="10">
        <v>152</v>
      </c>
      <c r="K20" s="10">
        <v>0</v>
      </c>
      <c r="L20" s="10">
        <v>3</v>
      </c>
      <c r="M20" s="10">
        <v>0</v>
      </c>
      <c r="N20" s="10">
        <v>0</v>
      </c>
      <c r="O20" s="10">
        <v>0</v>
      </c>
      <c r="P20" s="10">
        <v>1</v>
      </c>
      <c r="Q20" s="10">
        <v>0</v>
      </c>
      <c r="R20" s="10">
        <v>0</v>
      </c>
      <c r="S20" s="10">
        <v>0</v>
      </c>
      <c r="T20" s="10">
        <v>4</v>
      </c>
      <c r="U20" s="10">
        <v>2</v>
      </c>
      <c r="V20" s="10">
        <v>0</v>
      </c>
      <c r="W20" s="10">
        <v>189</v>
      </c>
      <c r="X20" s="10">
        <v>6</v>
      </c>
      <c r="Y20" s="9">
        <v>50</v>
      </c>
      <c r="Z20" s="9">
        <v>50</v>
      </c>
      <c r="AA20" s="9">
        <v>47</v>
      </c>
      <c r="AB20" s="9">
        <v>18</v>
      </c>
      <c r="AC20" s="7">
        <v>165</v>
      </c>
      <c r="AD20" s="9">
        <v>47</v>
      </c>
      <c r="AE20" s="8">
        <f t="shared" si="0"/>
        <v>111</v>
      </c>
      <c r="AF20" s="8">
        <f t="shared" si="1"/>
        <v>276</v>
      </c>
      <c r="AG20" s="4">
        <v>17</v>
      </c>
      <c r="AH20" s="4">
        <f>39+108</f>
        <v>147</v>
      </c>
      <c r="AI20" s="4">
        <f>71+41</f>
        <v>112</v>
      </c>
      <c r="AJ20" s="4">
        <v>11</v>
      </c>
      <c r="AK20" s="4">
        <v>31</v>
      </c>
      <c r="AL20" s="4">
        <v>5</v>
      </c>
      <c r="AM20" s="6">
        <v>418.1</v>
      </c>
      <c r="AN20" s="6">
        <v>122</v>
      </c>
      <c r="AO20" s="6">
        <v>248.9</v>
      </c>
      <c r="AP20" s="6">
        <v>47.2</v>
      </c>
    </row>
    <row r="21" spans="1:42" s="3" customFormat="1" ht="14.25">
      <c r="A21" s="21" t="s">
        <v>18</v>
      </c>
      <c r="B21" s="10">
        <v>1</v>
      </c>
      <c r="C21" s="8">
        <v>0</v>
      </c>
      <c r="D21" s="10">
        <v>0</v>
      </c>
      <c r="E21" s="10">
        <v>0</v>
      </c>
      <c r="F21" s="10">
        <v>1</v>
      </c>
      <c r="G21" s="10">
        <v>0</v>
      </c>
      <c r="H21" s="10">
        <v>1</v>
      </c>
      <c r="I21" s="10">
        <v>0</v>
      </c>
      <c r="J21" s="10">
        <v>52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55</v>
      </c>
      <c r="X21" s="10">
        <v>3</v>
      </c>
      <c r="Y21" s="9">
        <v>24</v>
      </c>
      <c r="Z21" s="9">
        <v>10</v>
      </c>
      <c r="AA21" s="9">
        <v>13</v>
      </c>
      <c r="AB21" s="9">
        <v>6</v>
      </c>
      <c r="AC21" s="7">
        <v>53</v>
      </c>
      <c r="AD21" s="9">
        <v>28</v>
      </c>
      <c r="AE21" s="8">
        <f t="shared" si="0"/>
        <v>18</v>
      </c>
      <c r="AF21" s="8">
        <f t="shared" si="1"/>
        <v>71</v>
      </c>
      <c r="AG21" s="4">
        <v>12</v>
      </c>
      <c r="AH21" s="4">
        <v>43</v>
      </c>
      <c r="AI21" s="4">
        <v>16</v>
      </c>
      <c r="AJ21" s="4">
        <v>11</v>
      </c>
      <c r="AK21" s="4">
        <v>15</v>
      </c>
      <c r="AL21" s="4">
        <v>2</v>
      </c>
      <c r="AM21" s="6">
        <v>165.6</v>
      </c>
      <c r="AN21" s="6">
        <v>79.5</v>
      </c>
      <c r="AO21" s="6">
        <v>77.1</v>
      </c>
      <c r="AP21" s="6">
        <v>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E. Peterson</dc:creator>
  <cp:keywords/>
  <dc:description/>
  <cp:lastModifiedBy>CADB</cp:lastModifiedBy>
  <dcterms:created xsi:type="dcterms:W3CDTF">2012-07-08T11:51:30Z</dcterms:created>
  <dcterms:modified xsi:type="dcterms:W3CDTF">2012-09-28T18:43:25Z</dcterms:modified>
  <cp:category/>
  <cp:version/>
  <cp:contentType/>
  <cp:contentStatus/>
</cp:coreProperties>
</file>