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800" yWindow="640" windowWidth="28800" windowHeight="16320" activeTab="0"/>
  </bookViews>
  <sheets>
    <sheet name="Sheet1" sheetId="1" r:id="rId1"/>
  </sheets>
  <definedNames/>
  <calcPr fullCalcOnLoad="1"/>
</workbook>
</file>

<file path=xl/sharedStrings.xml><?xml version="1.0" encoding="utf-8"?>
<sst xmlns="http://schemas.openxmlformats.org/spreadsheetml/2006/main" count="8606" uniqueCount="1371">
  <si>
    <t>Estr.</t>
  </si>
  <si>
    <t>Cuadro</t>
  </si>
  <si>
    <t>Lote</t>
  </si>
  <si>
    <t>Nivel</t>
  </si>
  <si>
    <t>Capa</t>
  </si>
  <si>
    <t>Fecha</t>
  </si>
  <si>
    <t>Profundidad cm</t>
  </si>
  <si>
    <t>Dimensiones m</t>
  </si>
  <si>
    <t>Area sq m</t>
  </si>
  <si>
    <t>Volume</t>
  </si>
  <si>
    <t>Descripcion</t>
  </si>
  <si>
    <t>Stratum</t>
  </si>
  <si>
    <t>Q-39</t>
  </si>
  <si>
    <t>2-C</t>
  </si>
  <si>
    <t>I</t>
  </si>
  <si>
    <t>1 Julio 09</t>
  </si>
  <si>
    <t>1.5X2</t>
  </si>
  <si>
    <t>Tierra café oscura except for rocks in SE corner (lote 8009)</t>
  </si>
  <si>
    <t>4-C</t>
  </si>
  <si>
    <t>Tierra café oscura con pocas piedras all but NE corner of unit exc in 8006, area to s. of alignment</t>
  </si>
  <si>
    <t>6-D</t>
  </si>
  <si>
    <t>2x2</t>
  </si>
  <si>
    <t xml:space="preserve">Suelo café oscuro con piedras pequeñas </t>
  </si>
  <si>
    <t>4-F</t>
  </si>
  <si>
    <t xml:space="preserve">Tierra café oscura con pocas piedras de sedimentacion </t>
  </si>
  <si>
    <t>10-H</t>
  </si>
  <si>
    <t>Basurero con tierra color café oscura casi sin piedras</t>
  </si>
  <si>
    <t>6-F</t>
  </si>
  <si>
    <t>Suelo café oscuro con piedras de varios tamaños</t>
  </si>
  <si>
    <t>II</t>
  </si>
  <si>
    <t>.5X2</t>
  </si>
  <si>
    <t>Tierra café oscura con piedras medianas NE corner of unit horizontal to 8001 N of alignment</t>
  </si>
  <si>
    <t>7 Julio 09</t>
  </si>
  <si>
    <t xml:space="preserve">Matriz café oscura con piedras de tamaño diferentes </t>
  </si>
  <si>
    <t>1.5x2</t>
  </si>
  <si>
    <t>Tierra café oscura portion of unit to east of alignment running diagonally partly beneath 8003</t>
  </si>
  <si>
    <t>.20X.50</t>
  </si>
  <si>
    <t>Tierra café with rocks that look like a pile of fill in SE corner of unit</t>
  </si>
  <si>
    <t>construction fill stones beneath lote 8009</t>
  </si>
  <si>
    <t>Suelo café oscuro con piedeas pequeñas</t>
  </si>
  <si>
    <t>4-B</t>
  </si>
  <si>
    <t>2 Julio 09</t>
  </si>
  <si>
    <t>Tierra café oscura con pocas piedras pequeñas lot was west half of unit, running diagonally to west of alignment</t>
  </si>
  <si>
    <t>n/a</t>
  </si>
  <si>
    <t xml:space="preserve">Fragmento grande de plato within lot 8011 </t>
  </si>
  <si>
    <t>Capa café obscura sin muchas piedras area to north of wall diagonal NE 1/2 of unit</t>
  </si>
  <si>
    <t>6-E</t>
  </si>
  <si>
    <t>1x2</t>
  </si>
  <si>
    <t>Matriz café oscura southern 1/2 of unit only, including construction stones</t>
  </si>
  <si>
    <t>6-G</t>
  </si>
  <si>
    <t>Matriz color café oscura con piedras de relleno</t>
  </si>
  <si>
    <t>2-E</t>
  </si>
  <si>
    <t>1X2</t>
  </si>
  <si>
    <t>area to south of albarrada in cuadro</t>
  </si>
  <si>
    <t>1X1</t>
  </si>
  <si>
    <t>lithic workshop 1/2 unit diagonally south of wall - SW half of unit</t>
  </si>
  <si>
    <t>area to north of albarrada in cuadro</t>
  </si>
  <si>
    <t>1X.75</t>
  </si>
  <si>
    <t>Matriz café oscura nw part of unit only</t>
  </si>
  <si>
    <t>1X1.25</t>
  </si>
  <si>
    <t>Lote dividido con matriz café oscura  north 1/2 of unit only except for nw corner</t>
  </si>
  <si>
    <t>Tierra café oscura to west of alignment running diag through unit under 8014</t>
  </si>
  <si>
    <t>Matriz café oscura con piedras pequeñas</t>
  </si>
  <si>
    <t>Piso en la esquina NW, café oscuro sin piedras soil to floor?</t>
  </si>
  <si>
    <t>Piedras de relleno - area in SW corner of unit on south side of wall</t>
  </si>
  <si>
    <t>4-E</t>
  </si>
  <si>
    <t>Tierra café oscura con algunas piedras</t>
  </si>
  <si>
    <t>Matriz café oscura  north 1/2 of unit except for nw corner</t>
  </si>
  <si>
    <t>3 Julio 09</t>
  </si>
  <si>
    <t>Tierra café oscura area to south of albaradda in cuadro</t>
  </si>
  <si>
    <t>Tierra café oscura area to north of albaradda in cuadro</t>
  </si>
  <si>
    <t>2X2</t>
  </si>
  <si>
    <t>Matriz de color café oscura con piedras de tamaños diferentes</t>
  </si>
  <si>
    <t>Tierra café oscura sin piedras diagonal ne part of unit</t>
  </si>
  <si>
    <t>6-C</t>
  </si>
  <si>
    <t>Tierra café oscura con pocas piedras de sedimentacion possible NW 2/3 of unit, diagonally</t>
  </si>
  <si>
    <t>2-D</t>
  </si>
  <si>
    <t>Tierra café oscura con piedras diferentes</t>
  </si>
  <si>
    <t>6 Julio 09</t>
  </si>
  <si>
    <t>Suelo café oscuro con piedras de pequeñas</t>
  </si>
  <si>
    <t>Tierra café oscura con pocas piedras de sedimentacion large rocks imply fill</t>
  </si>
  <si>
    <t>4-D</t>
  </si>
  <si>
    <t>Suelo café oscuro con piedras de tamaños diferentes</t>
  </si>
  <si>
    <t>8-D</t>
  </si>
  <si>
    <t>.75X2</t>
  </si>
  <si>
    <t>Suelo café oscuro southern edge of unit south of wall</t>
  </si>
  <si>
    <t>1.25X2</t>
  </si>
  <si>
    <t>Matriz color café oscuro north part of unit north of wall</t>
  </si>
  <si>
    <t>Cuelo café oscuro con un poco de rojizo con pocas piedras diagonal ne part of unit</t>
  </si>
  <si>
    <t>3-B</t>
  </si>
  <si>
    <t>Tierra café oscura over entire unit both sides of wall at surface</t>
  </si>
  <si>
    <t>5-C</t>
  </si>
  <si>
    <t>Tierra café oscura entire unit both sides of alignment at surface</t>
  </si>
  <si>
    <t>7-D</t>
  </si>
  <si>
    <t>Cuadro, como parte de relleno constutivo</t>
  </si>
  <si>
    <t>8-E</t>
  </si>
  <si>
    <t>Matriz color café oscura con gran cantidad de piedras</t>
  </si>
  <si>
    <t>5-F</t>
  </si>
  <si>
    <t xml:space="preserve">Tierra café oscura con pocas piedras </t>
  </si>
  <si>
    <t>3-E</t>
  </si>
  <si>
    <t>Suelo color café oscuro con pocas piedras</t>
  </si>
  <si>
    <t>8 Julio 09</t>
  </si>
  <si>
    <t>Suleo café oscuro con piedras muy pequeñas</t>
  </si>
  <si>
    <t>Piedras de relleno con suelo/tierra igual que en nivel 1</t>
  </si>
  <si>
    <t>Tierra café oscura con pocas piedras to west of alignment beneath 8044</t>
  </si>
  <si>
    <t>Tierra café oscura con piedras de relleno "east edge of the cuadro"</t>
  </si>
  <si>
    <t xml:space="preserve">5-C </t>
  </si>
  <si>
    <t>Tierra café oscura con algunas piedras de derrumbe west edge of unit west of alignment under 8045</t>
  </si>
  <si>
    <t>7-G</t>
  </si>
  <si>
    <t>Suelo café oscuro con piedeas pequeñas outside of wall 1/2 of unit</t>
  </si>
  <si>
    <t>Suelo café oscuro con piedras en la parte interna del muro 1/2 of unit</t>
  </si>
  <si>
    <t>5-D</t>
  </si>
  <si>
    <t>Tierra café oscura con piedras de sedimentacion</t>
  </si>
  <si>
    <t>Tierra café oscura con pocas piedras to west of alignment beneath 8052</t>
  </si>
  <si>
    <t>3-C</t>
  </si>
  <si>
    <t>9 Julio 09</t>
  </si>
  <si>
    <t>Matriz café oscura con piedras de tamaño medianas</t>
  </si>
  <si>
    <t>5-E</t>
  </si>
  <si>
    <t>Tierra café oscura con pocas piedras</t>
  </si>
  <si>
    <t>Capa nueva con tierra café oscura</t>
  </si>
  <si>
    <t>Matriz café oscura con piedras de tamaño medianas south 1/2 of unit</t>
  </si>
  <si>
    <t>10 Julio 09</t>
  </si>
  <si>
    <t>Tierra café oscura over floor, in NW corner were stones of "altar" (not determined to be an altar in the end) looks like lot was east 1/2 of unit</t>
  </si>
  <si>
    <t>7-E</t>
  </si>
  <si>
    <t>Suelo de color café oscuro</t>
  </si>
  <si>
    <t>7-F</t>
  </si>
  <si>
    <t>Superficie con matriz de colo café oscura</t>
  </si>
  <si>
    <t>7-C</t>
  </si>
  <si>
    <t>Capa color café oscura sin piedras</t>
  </si>
  <si>
    <t>Tierra café oscura con pocas piedras below 8044 on east side of unit to east of alignment</t>
  </si>
  <si>
    <t>3-D</t>
  </si>
  <si>
    <t>Tierra café oscura con pocas piedras pequeñas</t>
  </si>
  <si>
    <t>Tierra café oscura con piedras grandes y medianas de relleno constructivo</t>
  </si>
  <si>
    <t>2-B</t>
  </si>
  <si>
    <t>13 Julio 09</t>
  </si>
  <si>
    <t>Suelo café oscuro con pocas piedras</t>
  </si>
  <si>
    <t>lower construction fill in portion of unit to east of alignment running diagonally beneath 8008</t>
  </si>
  <si>
    <t xml:space="preserve">Matriz de color café oscura con muy pocas piedras </t>
  </si>
  <si>
    <t>Tierra café oscura con muchas piedras de tamaños diferentes</t>
  </si>
  <si>
    <t>Ultimo nivel, color café oscura sin piedras</t>
  </si>
  <si>
    <t>14 Julio 09</t>
  </si>
  <si>
    <t>III</t>
  </si>
  <si>
    <t>Tierra café oscura con piedras</t>
  </si>
  <si>
    <t>IV</t>
  </si>
  <si>
    <t xml:space="preserve">Laja con matriz café oscura </t>
  </si>
  <si>
    <t>16 Julio 09</t>
  </si>
  <si>
    <t>Capa nueva con tierra café oscura y piedras pequeñas</t>
  </si>
  <si>
    <t>Tierra café oscura con piedras muy pequeñas</t>
  </si>
  <si>
    <t>Piso café oscuro east side of unit</t>
  </si>
  <si>
    <t>probably excavation to fill below 8083</t>
  </si>
  <si>
    <t>17 Julio 09</t>
  </si>
  <si>
    <t>Tierra café oscura con piedras de tamaño grande</t>
  </si>
  <si>
    <t>Piso</t>
  </si>
  <si>
    <t>Tierra café oscura con pozo de piedras as Level 3 must have been into fill</t>
  </si>
  <si>
    <t xml:space="preserve"> 4-E/Pozo 1</t>
  </si>
  <si>
    <t>24 Julio 09</t>
  </si>
  <si>
    <t>Pozo 1, café oscuro, con piedras</t>
  </si>
  <si>
    <t>4-C/Pozo 2</t>
  </si>
  <si>
    <t>1.5X1</t>
  </si>
  <si>
    <t>Pozo 2 con tierra café oscura y cantidad de piedras</t>
  </si>
  <si>
    <t>6/7E Pozo 3</t>
  </si>
  <si>
    <t>1.7 X 1</t>
  </si>
  <si>
    <t>Cista  Soil over the capstone of the cist probably mixable with regular household surface material</t>
  </si>
  <si>
    <t>27 Julio 09</t>
  </si>
  <si>
    <t xml:space="preserve">Pozo 1, café oscuro </t>
  </si>
  <si>
    <t>Pozo 2 con tierra café oscura y cantidad de piedras de varios tamaños</t>
  </si>
  <si>
    <t>Cista Burial fill and burial 09-03</t>
  </si>
  <si>
    <t>unknown</t>
  </si>
  <si>
    <t>Pozo 1, capa café oscura</t>
  </si>
  <si>
    <t>3 Agosto 09</t>
  </si>
  <si>
    <t>Cista Burial fill and burial 09-04</t>
  </si>
  <si>
    <t>Cista Burial fill and burial 09-05 (under 09-04)</t>
  </si>
  <si>
    <t>6 Agosto 09</t>
  </si>
  <si>
    <t>1.2 X 1</t>
  </si>
  <si>
    <t>Fill below burial cist - construction rubble (probed in part of unit)</t>
  </si>
  <si>
    <t>Q40</t>
  </si>
  <si>
    <t>7-A</t>
  </si>
  <si>
    <t>2x1.75m</t>
  </si>
  <si>
    <t>Tierra oscura</t>
  </si>
  <si>
    <t>9-B</t>
  </si>
  <si>
    <t>2X1.5</t>
  </si>
  <si>
    <t xml:space="preserve">Suelo oscuro con muchas piedras </t>
  </si>
  <si>
    <t>9-E</t>
  </si>
  <si>
    <t>1x1m</t>
  </si>
  <si>
    <t>Tierra café oscura con muchas piedras en la matriz</t>
  </si>
  <si>
    <t>18 Julio 09</t>
  </si>
  <si>
    <t>1x2m</t>
  </si>
  <si>
    <t>Tierra café con pocas piedras pequeñas</t>
  </si>
  <si>
    <t xml:space="preserve">Desplante de piedras </t>
  </si>
  <si>
    <t>Capa café oscura con pocas piedras NE part of unit</t>
  </si>
  <si>
    <t xml:space="preserve">Suelo oscuro con muchos materiales all but se corner </t>
  </si>
  <si>
    <t>Capa café oscura sin muchas piedras east half of unit</t>
  </si>
  <si>
    <t>28 Julio 09</t>
  </si>
  <si>
    <t>1.5x2m</t>
  </si>
  <si>
    <t>Tierra café oscura con algunas ramas y pocas pierdras medianas un poco debajo de la superficie</t>
  </si>
  <si>
    <t>Capa oscura con pocas piedras pequeñas</t>
  </si>
  <si>
    <t>2x2m</t>
  </si>
  <si>
    <t>Tierra negra con pocas piedras pequeñas</t>
  </si>
  <si>
    <t>30 Julio 09</t>
  </si>
  <si>
    <t>Tierra oscura con pocas piedras pequeñas</t>
  </si>
  <si>
    <t>Capa negra con piedras pequeñas</t>
  </si>
  <si>
    <t>29 Julio 09</t>
  </si>
  <si>
    <t>Tierra oscura con piedras</t>
  </si>
  <si>
    <t>Comienzo de excavacion</t>
  </si>
  <si>
    <t>8-A</t>
  </si>
  <si>
    <t>6-B</t>
  </si>
  <si>
    <t>2x1.65m</t>
  </si>
  <si>
    <t xml:space="preserve">Tierra oscura con pocas piedras </t>
  </si>
  <si>
    <t>Excavacion donde se comienza a buscar un muro</t>
  </si>
  <si>
    <t>10-C</t>
  </si>
  <si>
    <t>4 Agosto 09</t>
  </si>
  <si>
    <t>1X2m</t>
  </si>
  <si>
    <t>5 Agosto 09</t>
  </si>
  <si>
    <t>form is blank, guess is from photos, probe in fill in 1X1 diagonal corner of unit</t>
  </si>
  <si>
    <t>6-A</t>
  </si>
  <si>
    <t>11 Agosto 09</t>
  </si>
  <si>
    <t>Tierra café oscura con algunas piedras pequeñas</t>
  </si>
  <si>
    <t>12 Agosto 09</t>
  </si>
  <si>
    <t>Tierra con piedras pequeñas y grandes</t>
  </si>
  <si>
    <t>2x1.25m</t>
  </si>
  <si>
    <t>Tierra de depsicion con piedras pequeñas y medianas</t>
  </si>
  <si>
    <t>8-C</t>
  </si>
  <si>
    <t>Tierra café con piedras pequeñas</t>
  </si>
  <si>
    <t>10-D</t>
  </si>
  <si>
    <t>Tierra café con algunas piedras de sedimentacion</t>
  </si>
  <si>
    <t>Tierra con piedras pequeñas</t>
  </si>
  <si>
    <t>10-E</t>
  </si>
  <si>
    <t>7-B</t>
  </si>
  <si>
    <t xml:space="preserve"> Tierra de deposicion </t>
  </si>
  <si>
    <t>Tierra café con pocas piedras pequeñas N portion diagonal</t>
  </si>
  <si>
    <t>Relleno constructivo con piedras pequeñas y medianas</t>
  </si>
  <si>
    <t>Tierra de deposicion con piedras pequeñas</t>
  </si>
  <si>
    <t>.5X.5m</t>
  </si>
  <si>
    <t>Tierra café con piedras pequeñas y medianas</t>
  </si>
  <si>
    <t>5-B</t>
  </si>
  <si>
    <t>.5X1m</t>
  </si>
  <si>
    <t>Tierra café de deposicion con piedras pequeñas s portion diagonal</t>
  </si>
  <si>
    <t xml:space="preserve">Tierra cpn piedras pequeñas y medianas </t>
  </si>
  <si>
    <t>Tierra café oscura con piedras pequeñas y medianas</t>
  </si>
  <si>
    <t>1x1.5m</t>
  </si>
  <si>
    <t>Tierra café oscura con piedras pequeñas</t>
  </si>
  <si>
    <t>8-C/Pozo 1</t>
  </si>
  <si>
    <t>13 Agosto 09</t>
  </si>
  <si>
    <t>Tierra café oscura con piedras pequeñas on terrace w part unit</t>
  </si>
  <si>
    <t>9-C</t>
  </si>
  <si>
    <t>9-D</t>
  </si>
  <si>
    <t>Tierra café oscura con algunas piedras pequeñas AREA OUTSIDE OF ROCKS</t>
  </si>
  <si>
    <t>8-B</t>
  </si>
  <si>
    <t>2x1.5m</t>
  </si>
  <si>
    <t>7-C/ 8-C/Pozo 1</t>
  </si>
  <si>
    <t>14 Agosto 09</t>
  </si>
  <si>
    <t>.70X.70</t>
  </si>
  <si>
    <t>Pozo 1, Tierra café oscura con piedras de relleno constructivo</t>
  </si>
  <si>
    <t>6-B/Pozo 2</t>
  </si>
  <si>
    <t>50cmx1m</t>
  </si>
  <si>
    <t>Pozo 2, Tierra café oscura con piedras pequeñas</t>
  </si>
  <si>
    <t>Pozo 1, Trozos de estuco y piedras</t>
  </si>
  <si>
    <t xml:space="preserve">Pozo 2, Tierra café oscura con piedras pequeñas y medianas </t>
  </si>
  <si>
    <t>Concentracion de ceramica</t>
  </si>
  <si>
    <t>19 Agosto 09</t>
  </si>
  <si>
    <t xml:space="preserve">Material arqueologica recuperado del relleno constructivo  </t>
  </si>
  <si>
    <t>Material cultural</t>
  </si>
  <si>
    <t>Pozo 1, Zona de entierro 09-08</t>
  </si>
  <si>
    <t>20 Agosto 09</t>
  </si>
  <si>
    <t>Pozo 1, Tierra café oscura con piedras pequeñas</t>
  </si>
  <si>
    <t>5-A</t>
  </si>
  <si>
    <t>Superficie</t>
  </si>
  <si>
    <t xml:space="preserve">Obsidiana </t>
  </si>
  <si>
    <t>Q-176a</t>
  </si>
  <si>
    <t>1.8X2m</t>
  </si>
  <si>
    <t>Superficie y raiz part to the west of structural wall (90% of unit)</t>
  </si>
  <si>
    <t>Superficie y raiz</t>
  </si>
  <si>
    <t>5-G</t>
  </si>
  <si>
    <t>south side of platform at SE corner of structure, E half covers part of structure but only  W half excavated</t>
  </si>
  <si>
    <t>south side of platform at SE corner of structure, E half covers part of structure excavated in this unit, more horizontal division than "level 2"</t>
  </si>
  <si>
    <t>Superficie sobre plataforma</t>
  </si>
  <si>
    <t>Superficie sobre plataforma loose soil over stones</t>
  </si>
  <si>
    <t>.20X2m</t>
  </si>
  <si>
    <t>Tierra en frente de muro more of a horizontal separation to Lot 8500 than a vertical one</t>
  </si>
  <si>
    <t xml:space="preserve">Superficie </t>
  </si>
  <si>
    <t>Superficie sobre banqueta</t>
  </si>
  <si>
    <t>Superficie sobre muro</t>
  </si>
  <si>
    <t>Superficie sobre pasillo</t>
  </si>
  <si>
    <t>Derrumbe sobre plataforma</t>
  </si>
  <si>
    <t>4-A</t>
  </si>
  <si>
    <t>10-A</t>
  </si>
  <si>
    <t>Basurero behind altillo w of str</t>
  </si>
  <si>
    <t>10-B</t>
  </si>
  <si>
    <t>15 Julio 09</t>
  </si>
  <si>
    <t>20 Julio 09</t>
  </si>
  <si>
    <t>Plataforma</t>
  </si>
  <si>
    <t>Muro</t>
  </si>
  <si>
    <t>Plataforma to east of south wall of structure, soil with stones, roots, cobbles</t>
  </si>
  <si>
    <t xml:space="preserve">near/part of SE corner of Q-176a, N 1/3 has S wall of str and SE bench fill,, S 2/3 of unit is on platform to structure's south, loose soil with stones </t>
  </si>
  <si>
    <t xml:space="preserve">21 Julio 09 </t>
  </si>
  <si>
    <t>Muro y cuarto</t>
  </si>
  <si>
    <t>Superficie encompasses altar vicinity</t>
  </si>
  <si>
    <t>S wall of Q-176a and part of structure, S 2/3 is S of structures wall, soil with stones</t>
  </si>
  <si>
    <t>8-F</t>
  </si>
  <si>
    <t>over SW wall, about 2/3 of unit is outside of structure and part of its back room, passage by bench, soil with rocks</t>
  </si>
  <si>
    <t>rocky matrix to south of central altar within N extrem of southern part fo bench</t>
  </si>
  <si>
    <t>second level to fill</t>
  </si>
  <si>
    <t xml:space="preserve">Basamento y muro </t>
  </si>
  <si>
    <t>.7*2m</t>
  </si>
  <si>
    <t>Basamento y muro only western 1/3 was excavated</t>
  </si>
  <si>
    <t>Banqueta</t>
  </si>
  <si>
    <t>platform/basal platform SE of structure Q-176a, soil with small rock fill, some rocks in unit</t>
  </si>
  <si>
    <t>Pozo 1</t>
  </si>
  <si>
    <t>Basurero</t>
  </si>
  <si>
    <t xml:space="preserve">22 Julio 09 </t>
  </si>
  <si>
    <t>south end of rear room and west wall (rear) of south bench, dark soil over cobbles and fill stones</t>
  </si>
  <si>
    <t>Banqueta loose soil over rocks</t>
  </si>
  <si>
    <t>7-H</t>
  </si>
  <si>
    <t>Superficie S of structure S of SE wall, soil with rocks and architectural alignments</t>
  </si>
  <si>
    <t>Superficie to rear (w side) of structure and rear of altar</t>
  </si>
  <si>
    <t>soil and stones over bench fill SE portion of southern part of bench</t>
  </si>
  <si>
    <t>Pozo 2 surface, ceramic concentration, to base</t>
  </si>
  <si>
    <t>5-C/Pozo 3</t>
  </si>
  <si>
    <t>23 Julio 09</t>
  </si>
  <si>
    <t>.9x1m</t>
  </si>
  <si>
    <t>Pozo 3 centerline of structure on frontal terrace</t>
  </si>
  <si>
    <t>6-C/Pozo 4</t>
  </si>
  <si>
    <t>.75X.75m</t>
  </si>
  <si>
    <t>Pozo 4 centerline of frontal room of structure dimensions 1.25X1m but due to lower walls, volume constrained</t>
  </si>
  <si>
    <t>8-C/Pozo 5</t>
  </si>
  <si>
    <t>.50X.50m</t>
  </si>
  <si>
    <t>Altar of Q-176, Pozo 5 original dimensions 1.3X1m but rocks constrained volume</t>
  </si>
  <si>
    <t>4-C/Pozo 6</t>
  </si>
  <si>
    <t>Pozo 6 surface, ceramic concentration, to base</t>
  </si>
  <si>
    <t>Pozo 1, Basurero</t>
  </si>
  <si>
    <t>Basurero large bedrock rise, unit size and depth adjusted in calculation (level 3 was to bedrock)</t>
  </si>
  <si>
    <t>6-A/Pozo 7</t>
  </si>
  <si>
    <t>Pozo 7 unit in north bench, soil &amp; bench fill</t>
  </si>
  <si>
    <t>7-E/Pozo 8</t>
  </si>
  <si>
    <t>1.1x1.2m</t>
  </si>
  <si>
    <t>Pozo 8, in south bench/SW corner of interior of structure soil &amp; bench fill</t>
  </si>
  <si>
    <t>Pozo 7 unit in north bench, deeply buried ceramic layered offering, soil below plaster floor</t>
  </si>
  <si>
    <t>Pozo 8, in south bench/SW corner of interior of structure, rocks, earlier floor going up one of the rocks</t>
  </si>
  <si>
    <t>6-A/Pozo 7a</t>
  </si>
  <si>
    <t>31 Julio 09</t>
  </si>
  <si>
    <t>Pozo 7a extension of Pozo 7</t>
  </si>
  <si>
    <t xml:space="preserve"> 4 Agosto 09 </t>
  </si>
  <si>
    <t>Pozo 4</t>
  </si>
  <si>
    <t>4A-4-F</t>
  </si>
  <si>
    <t>clearing for consolidation</t>
  </si>
  <si>
    <t>5B-5F</t>
  </si>
  <si>
    <t>6-A, 7-A, 7-B, 7-C</t>
  </si>
  <si>
    <t>7-C, 7-E, 6-E</t>
  </si>
  <si>
    <t>5-F, 6-F</t>
  </si>
  <si>
    <t>7-F/8-F</t>
  </si>
  <si>
    <t>7-E/7-F Pozo 9</t>
  </si>
  <si>
    <t>.8X.6m</t>
  </si>
  <si>
    <t>Altar or other box-like enclosure to S of S bench, fill</t>
  </si>
  <si>
    <t>X-43</t>
  </si>
  <si>
    <t>Pozo 34</t>
  </si>
  <si>
    <t>2*2</t>
  </si>
  <si>
    <t>Pozo 35</t>
  </si>
  <si>
    <t>1.5*1</t>
  </si>
  <si>
    <t>X.43</t>
  </si>
  <si>
    <t>1-A</t>
  </si>
  <si>
    <t>01-001</t>
  </si>
  <si>
    <t>1-B</t>
  </si>
  <si>
    <t>11-001</t>
  </si>
  <si>
    <t>1-C</t>
  </si>
  <si>
    <t>21-1</t>
  </si>
  <si>
    <t>(blank)</t>
  </si>
  <si>
    <t>1-D</t>
  </si>
  <si>
    <t>31-1</t>
  </si>
  <si>
    <t>1-E</t>
  </si>
  <si>
    <t>41-1</t>
  </si>
  <si>
    <t>2-A</t>
  </si>
  <si>
    <t>02-001</t>
  </si>
  <si>
    <t>12-001</t>
  </si>
  <si>
    <t>22-1</t>
  </si>
  <si>
    <t>32-1</t>
  </si>
  <si>
    <t>42-1</t>
  </si>
  <si>
    <t>3-A</t>
  </si>
  <si>
    <t>03-001</t>
  </si>
  <si>
    <t>13-001</t>
  </si>
  <si>
    <t>23-1</t>
  </si>
  <si>
    <t>banqueta</t>
  </si>
  <si>
    <t>23-2a</t>
  </si>
  <si>
    <t>2a</t>
  </si>
  <si>
    <t>1*1</t>
  </si>
  <si>
    <t>33-1</t>
  </si>
  <si>
    <t>outside str</t>
  </si>
  <si>
    <t>33-2</t>
  </si>
  <si>
    <t>over walls</t>
  </si>
  <si>
    <t>1*2</t>
  </si>
  <si>
    <t>33-3a</t>
  </si>
  <si>
    <t>3a</t>
  </si>
  <si>
    <t>43-1</t>
  </si>
  <si>
    <t>04-001</t>
  </si>
  <si>
    <t>04-002</t>
  </si>
  <si>
    <t>04-003</t>
  </si>
  <si>
    <t>14-1</t>
  </si>
  <si>
    <t>1.5*2</t>
  </si>
  <si>
    <t>14-2</t>
  </si>
  <si>
    <t>14-3</t>
  </si>
  <si>
    <t>24-1</t>
  </si>
  <si>
    <t>pasillo/east bench</t>
  </si>
  <si>
    <t>24-2</t>
  </si>
  <si>
    <t xml:space="preserve">pasillo </t>
  </si>
  <si>
    <t>24-3</t>
  </si>
  <si>
    <t>24-4</t>
  </si>
  <si>
    <t>.50*.50</t>
  </si>
  <si>
    <t>24-2a</t>
  </si>
  <si>
    <t>24-3a</t>
  </si>
  <si>
    <t>24-4a</t>
  </si>
  <si>
    <t>br crevices</t>
  </si>
  <si>
    <t>4a</t>
  </si>
  <si>
    <t>34-1</t>
  </si>
  <si>
    <t>34-3</t>
  </si>
  <si>
    <t>1.25*.50</t>
  </si>
  <si>
    <t>34-2a</t>
  </si>
  <si>
    <t>1.25*1</t>
  </si>
  <si>
    <t>44-1</t>
  </si>
  <si>
    <t>05-001</t>
  </si>
  <si>
    <t>15-1</t>
  </si>
  <si>
    <t>25-1</t>
  </si>
  <si>
    <t>35-1</t>
  </si>
  <si>
    <t>45-1</t>
  </si>
  <si>
    <t>16-1</t>
  </si>
  <si>
    <t>06-001</t>
  </si>
  <si>
    <t>.75*2</t>
  </si>
  <si>
    <t>1.25*2</t>
  </si>
  <si>
    <t>16-2</t>
  </si>
  <si>
    <t>16-3</t>
  </si>
  <si>
    <t>to br</t>
  </si>
  <si>
    <t>26-1</t>
  </si>
  <si>
    <t>36-1</t>
  </si>
  <si>
    <t>46-1</t>
  </si>
  <si>
    <t>L-28</t>
  </si>
  <si>
    <t>8-H</t>
  </si>
  <si>
    <t>8-G</t>
  </si>
  <si>
    <t>I think 10cm only</t>
  </si>
  <si>
    <t>7-Gb</t>
  </si>
  <si>
    <t>to br outside terrace wall</t>
  </si>
  <si>
    <t>7-Db</t>
  </si>
  <si>
    <t>inside outside to 10cm</t>
  </si>
  <si>
    <t>6-H</t>
  </si>
  <si>
    <t>1*2+ 1*.50</t>
  </si>
  <si>
    <t>inside str 10 cm</t>
  </si>
  <si>
    <t>Pozo 1 in bench A</t>
  </si>
  <si>
    <t>6-E/7-E</t>
  </si>
  <si>
    <t>to br outside str only</t>
  </si>
  <si>
    <t>1 portion 10 cm only inside terrace wall</t>
  </si>
  <si>
    <t>5-H</t>
  </si>
  <si>
    <t>br</t>
  </si>
  <si>
    <t>1/2 unit is on caprock 10 cm only</t>
  </si>
  <si>
    <t>to br 1/2 unit is off caprock ledge</t>
  </si>
  <si>
    <t>Pozo 2 in bench B</t>
  </si>
  <si>
    <t>1/2 inside stru</t>
  </si>
  <si>
    <t>5-Db</t>
  </si>
  <si>
    <t>1/2 to br outside stru</t>
  </si>
  <si>
    <t xml:space="preserve">5-D </t>
  </si>
  <si>
    <t>4-H</t>
  </si>
  <si>
    <t>4-G</t>
  </si>
  <si>
    <t xml:space="preserve">1/2 10 cm only </t>
  </si>
  <si>
    <t>1/2 to br</t>
  </si>
  <si>
    <t>1/2 10 cm only inside</t>
  </si>
  <si>
    <t>3-H</t>
  </si>
  <si>
    <t>3-G</t>
  </si>
  <si>
    <t>3-F</t>
  </si>
  <si>
    <t>Pozo 3 in bench C</t>
  </si>
  <si>
    <t>1/2 str floor half pozo in bench</t>
  </si>
  <si>
    <t>1/2 to br, 1/2 not?</t>
  </si>
  <si>
    <t>hanging off sascabera ledge</t>
  </si>
  <si>
    <t>Pozo 4 sascabera</t>
  </si>
  <si>
    <t>Y-45</t>
  </si>
  <si>
    <t>Pozo 83</t>
  </si>
  <si>
    <t>Pozo 90</t>
  </si>
  <si>
    <t>Pozo 95</t>
  </si>
  <si>
    <t>Pozo 96</t>
  </si>
  <si>
    <t>H-11</t>
  </si>
  <si>
    <t>10-J</t>
  </si>
  <si>
    <t>3-I</t>
  </si>
  <si>
    <t>4-I</t>
  </si>
  <si>
    <t>4-J</t>
  </si>
  <si>
    <t>5-I</t>
  </si>
  <si>
    <t>5-J</t>
  </si>
  <si>
    <t>6-I</t>
  </si>
  <si>
    <t>6-J</t>
  </si>
  <si>
    <t>6-J, 6-K</t>
  </si>
  <si>
    <t>6-K</t>
  </si>
  <si>
    <t>7-I</t>
  </si>
  <si>
    <t>7-J</t>
  </si>
  <si>
    <t>8-I</t>
  </si>
  <si>
    <t>8-J</t>
  </si>
  <si>
    <t>9-F</t>
  </si>
  <si>
    <t>9-G</t>
  </si>
  <si>
    <t>9-H</t>
  </si>
  <si>
    <t>9-I</t>
  </si>
  <si>
    <t>9-J</t>
  </si>
  <si>
    <t>Pozo 2</t>
  </si>
  <si>
    <t>Pozo 3</t>
  </si>
  <si>
    <t>2 x 2 meter unit.  10cm arbitrary level.  Dark brown silty clay topsoil with small limestone inclusions.</t>
  </si>
  <si>
    <t>2 x 2 meter unit.  Arbitrary level to bedrock.  Dark brown silty clay topsoil with small limestone inclusions.</t>
  </si>
  <si>
    <t>2 x 2 meter unit.  10cm arbitrary level.  Dark brown silty clay topsoil with a few large limestone inclusions. These limestone rocks are part of the collapsed west wall of the structure and not rubble fill.  High relative artifact consentration.</t>
  </si>
  <si>
    <t>2 x 2 meter unit.  10cm arbitrary level.  Dark brown silty clay soil with a few large limestone inclusions. High relative artifact consentration.</t>
  </si>
  <si>
    <t>2 x 2 meter unit.  10cm arbitrary level.  Dark orange-brown silty clay soil with a few large limestone inclusions. High relative artifact consentration.</t>
  </si>
  <si>
    <t>2 x 2 meter unit.  10cm arbitrary level.  Dark brown silty clay topsoil with large limestone cobbles towards the bottom of the level.</t>
  </si>
  <si>
    <t>2 x 2 meter unit.  10cm arbitrary level.  Dark brown silty clay soil with large limestone rubble fill.</t>
  </si>
  <si>
    <t xml:space="preserve">2 x 2 meter unit.  10cm arbitrary level.  Dark brown silty clay topsoil with large limestone cobbles towards the bottom of the level. West bench located in the eastern section of the unit. </t>
  </si>
  <si>
    <t>.8 x .4 meter unit.  Arbitrary to bedrock.  Dark brown silty clay soil with moderate limestone inclusions.  High relative artifact density.</t>
  </si>
  <si>
    <t>2X.9</t>
  </si>
  <si>
    <t>2 x .9 meter unit.  Arbitrary to bedrock.  Dark brown silty clay soil with moderate limestone inclusions.  High relative artifact density.</t>
  </si>
  <si>
    <t>1.15*2</t>
  </si>
  <si>
    <t>2 x 1.1 meter unit.  Arbitrary to bedrock.  Dark brown silty clay soil with moderate limestone inclusions.  High relative artifact density.</t>
  </si>
  <si>
    <t>.3*.8</t>
  </si>
  <si>
    <t>1 x .8 meter unit.  Arbitrary to bedrock.  Dark brown silty clay soil with moderate limestone inclusions.  High relative artifact density.</t>
  </si>
  <si>
    <t>2 x 2 meter unit.  10cm arbitrary level.  Dark brown silty clay soil with large limestone rubble fill. At the bottom of this level the soil color is changing from a dark brown to an orange-brown color.</t>
  </si>
  <si>
    <t>2 x 2 meter unit.  Arbitrary level to bedrock.  Orange-brown silty clay soil with large limestone rubble fill.</t>
  </si>
  <si>
    <t xml:space="preserve">2 x 2 meter unit.  10 cm arbitrary level.  Dark brown silty clay soil with large limestone rubble fill.  Collapsed south secion of bench is in the northern sectio of this unit. </t>
  </si>
  <si>
    <t>2 x 2 meter unit.  10 cm arbitrary level.  Dark Brown silty clay soil with large limestone cobbles comprising west bench.  Only soil in between limestone cobbles was removed.</t>
  </si>
  <si>
    <t>2 x 2 meter unit.  10 cm arbitrary level.  Dark Brown silty clay soil with large limestone cobbles comprising west bench in the southern section of unit.  Only soil in between limestone cobbles was removed within the bench.</t>
  </si>
  <si>
    <t>2 x 2 meter unit.  Arbitrary level to bedrock.  Dark brown silty clay soil with large limestone rubble fill.</t>
  </si>
  <si>
    <t>.6 x .45 meter unit.  Cultural level to Bedrock.  Burial 0801.  Seated flexed single female.</t>
  </si>
  <si>
    <t>Burial 0802.  Orange-brown silty clay soil.</t>
  </si>
  <si>
    <t>1 x 1 meter unit.  10cm arbitrary level.  Dark brown silty clay topsoil with large limestone cobbles towards the bottom of the level.</t>
  </si>
  <si>
    <t>1 x 1 meter unit.  Arbitrary level to bedrock.  Orange-brown silty clay soil with large limestone rubble fill.</t>
  </si>
  <si>
    <t xml:space="preserve">2 x 2 meter unit.  10 cm arbitrary level.  Dark brown silty clay soil with large limestone rubble fill. </t>
  </si>
  <si>
    <t>2*1.75</t>
  </si>
  <si>
    <t>2*.25</t>
  </si>
  <si>
    <t>2 x .15 meter unit.  10cm arbitrary level.  Dark brown silty clay topsoil with large limestone cobbles towards the bottom of the level. Separated from lote 5026 by H-11 north wall.</t>
  </si>
  <si>
    <t>2 x 2 meter unit.  10 cm arbitrary level.  Dark Brown silty clay soil with large limestone cobbles comprising east bench.  Only soil in between limestone cobbles was removed.</t>
  </si>
  <si>
    <t>2 x .15 meter unit.  10cm arbitrary level.  Surface rubble from north structure wall and from east bench.  Dark brown silty clay topsoil with large limestone cobbles towards the bottom of the level.</t>
  </si>
  <si>
    <t>2 x 2 meter unit.  Arbitrary level to bedrock.  Dark brown silty clay topsoil with large limestone cobbles towards the bottom of the level.</t>
  </si>
  <si>
    <t>1.5*.8</t>
  </si>
  <si>
    <t>2 x 2 meter unit.  10cm arbitrary level.  Dark brown silty clay soil with large limestone rubble fill compromising part of east bench.</t>
  </si>
  <si>
    <t>.8 x .5 meter unit.  Arbitrary to bedrock.   Dark brown silty clay soil with large limestone rubble fill.</t>
  </si>
  <si>
    <t xml:space="preserve">1.2 x 2 meter unit.  Arbitrary level to bedrock.  Dark Brown sitly clay soil woth large limestone rubble fill.  West section of unit 9-J, divided from lote 5012 by albarrada. </t>
  </si>
  <si>
    <t>.15 x .2 meter unit.  Arbitrary level to Bedrock.  Dark brown silty clay soil with small sparse limestone inclusions.  East section of unit 9-J, divided from lote 5011 by albarrada.</t>
  </si>
  <si>
    <t>-</t>
  </si>
  <si>
    <t>.3 x 2 meter unit.  Albarrada running north to south in unit 9-J.</t>
  </si>
  <si>
    <t xml:space="preserve">.5 x .5 meter unit.  70cm arbitrary unit.  Dark brown silty clay with large limestone rubble fill.  </t>
  </si>
  <si>
    <t>H-15ZE</t>
  </si>
  <si>
    <t>19-B</t>
  </si>
  <si>
    <t>19-F</t>
  </si>
  <si>
    <t>V</t>
  </si>
  <si>
    <t>20-B</t>
  </si>
  <si>
    <t>.</t>
  </si>
  <si>
    <t>sup.</t>
  </si>
  <si>
    <t>20-C</t>
  </si>
  <si>
    <t>20-D</t>
  </si>
  <si>
    <t>20-E</t>
  </si>
  <si>
    <t>20-F</t>
  </si>
  <si>
    <t>20-G</t>
  </si>
  <si>
    <t>20a-J</t>
  </si>
  <si>
    <t>21-B</t>
  </si>
  <si>
    <t>21-F</t>
  </si>
  <si>
    <t>22-F</t>
  </si>
  <si>
    <t>2 x 2 m</t>
  </si>
  <si>
    <t>10 cm arbitrary level from surface. Lightly compacted medium grayish brown topsoil with rubble from H-14 platform collapse. Heavy rodent disturbance.</t>
  </si>
  <si>
    <t>0.8 x 1 m</t>
  </si>
  <si>
    <t xml:space="preserve">30 cm arbitrary level, excavated to stairs, 49 cm below surface. Northwest sector of unit. Dark brown silty clay soil and rubble from H-14 platform collapse over Stair 5. Below Lote 4053, and separately from adjacent Lote 4107 because of difference in amount of rubble. </t>
  </si>
  <si>
    <t>1.2 x 1 m</t>
  </si>
  <si>
    <t xml:space="preserve">20 cm arbitrary level, excavated to stairs, 54 cm below surface. Dark brown silty clay soil deposit with little rubble visible. Excavated below Lote 4053, separately from adjacent Lote 4107 because of noted difference in quantity of rubble. </t>
  </si>
  <si>
    <t>stairs</t>
  </si>
  <si>
    <t>Staircase descending from western edge of the Itzmal Ch'en platform, adjacent to H-15 and H-14.  Nine stairs were present.</t>
  </si>
  <si>
    <t>Feature</t>
  </si>
  <si>
    <t xml:space="preserve">10 cm arbitrary level from surface. Medium grayish brown silty clay soil. </t>
  </si>
  <si>
    <t>15 cm cultural level excavated to 24 cm below surface, below Lote 4039 to the top layer of rubble from H-15 wall and platform collapse.</t>
  </si>
  <si>
    <t>Cultural level of rubble excavated to 56 cm below surface, below Lote 4057, to the top of the western edge of the Itzmal Ch'en group platform (Lote 4091).</t>
  </si>
  <si>
    <t>0.5 x 1.7 m</t>
  </si>
  <si>
    <t>wall</t>
  </si>
  <si>
    <t>Wall of large limestone slabs forming the western edge of the Itzmal Ch'en group platform.</t>
  </si>
  <si>
    <t>0.3 x 1.7 m</t>
  </si>
  <si>
    <t>50 cm arbitrary level to bedrock, 128 cm below surface, below Lote 4077. Dark brown silty clay soil next to the western edge of H-15 platform (Lote 4091), removed to bedrock.</t>
  </si>
  <si>
    <t>1.5 x 2 m</t>
  </si>
  <si>
    <t>20 cm arbitrary level, excavated to 75 cm below surface, below Lote 4077 into platform fill mixed with dark brown silty clay soil deposit (to the east of platform wall Lote 4091).</t>
  </si>
  <si>
    <t>Feature Fill</t>
  </si>
  <si>
    <t>20 cm arbitrary level, excavated to 99 cm below surface, below Lote 4093, into platform fill mixed with dark brown silty clay soil deposit (to the east of platform wall Lote 4091).</t>
  </si>
  <si>
    <t>10 cm arbitrary level, excavated to 108 cm below surface, below Lote 4122. Medium brown silty clay soil below rubble from platform fill, to the east of platform wall Lote 4091.</t>
  </si>
  <si>
    <t>20 cm arbitrary level to bedrock, 125 cm below surface, below Lote 4122. Medium brown silty clay soil below rubble from platform fill, to the east of platform wall Lote 4091, removed to bedrock</t>
  </si>
  <si>
    <t>loose light brown topsoil over rubble from collapsed H-14 few artifacts no human bone - beyond grave limits</t>
  </si>
  <si>
    <t>x</t>
  </si>
  <si>
    <t>Surface collection and removal of artifacts from surface gopher burrow</t>
  </si>
  <si>
    <t>Mixed</t>
  </si>
  <si>
    <t>60 cm cultural level to bedrock, 40-89 cm below surface, below Lote 4196. Removal of rubble from collapse of H-14 exposed Stairs 8 and 9. Unit contained two different colors of soil- densely packed medium brown silty clay in the northeast quadrant, and very dark brown stain in the southeast quadrant at the base of stair 9.</t>
  </si>
  <si>
    <t>II/IV/V</t>
  </si>
  <si>
    <t xml:space="preserve">10 cm arbitrary level from surface. Medium grayish brown silty clay topsoil. </t>
  </si>
  <si>
    <t>20 cm arbitrary level into soil and rubble, excavated to 39 cm below surface, below Lote 4203. Unit contained two different colors of soil- very dark brown stain in the northeast quadrant at the base of Stairs 8/9, medium brown silty clay in the southeast quadrant and western portion of the unit. Level terminated upon encountering burned soil (Lote 4279)</t>
  </si>
  <si>
    <t>20 cm arbitrary level to depth of bedrock surface in 20-B, 65 cm below surface, below Lote 4241. Dark brown burned soil and densely packed medium brown silty clay soil</t>
  </si>
  <si>
    <t>IV/V</t>
  </si>
  <si>
    <t>40 cm arbitrary level to bedrock, 59-115.5 cm below surface, below Lote 4279. Densely packed medium brown silty clay soil.</t>
  </si>
  <si>
    <t>10 cm arbitrary level from surface. Medium grayish brown topsoil.</t>
  </si>
  <si>
    <t>10 cm arbitrary level, excavated to 39 cm below surface, below Lote 4120. Medium grayish brown silty clay soil.</t>
  </si>
  <si>
    <t>I/II</t>
  </si>
  <si>
    <t>5 cm arbitrary level, excavated to 43 cm below surface, below Lote 4131. Horizontal exposure of ceramics and bone, medium brown, loosely compacted silty clay soil.</t>
  </si>
  <si>
    <t>III/IV</t>
  </si>
  <si>
    <t>5 cm arbitrary level, excavated to 45 cm below surface, below Lote 4153. Horizontal exposure of ceramics and bone, medium brown, intermediate compacted silty clay soil</t>
  </si>
  <si>
    <t>5 cm arbitrary level, excavated to 47 cm below surface, below Lote 4166. Horizontal exposure of ceramics and bone, medium brown, intermediate compacted silty clay soil</t>
  </si>
  <si>
    <t>10 cm arbitrary level, excavated to 54 cm below surface, below Lote 4173. Horizontal exposure of ceramics and bone, medium brown, densely compacted silty clay soil</t>
  </si>
  <si>
    <t>5 cm arbitrary level, excavated to 58 cm below surface, below Lote 4202. Horizontal exposure of ceramics and bone, medium brown, densely compacted silty clay soil.</t>
  </si>
  <si>
    <t>5 cm arbitrary level, excavated to 64 cm below surface, below Lote 4219. Horizontal exposure of ceramics and bone, medium brown, densely compacted silty clay soil, with loosely compacted soil and cobbles in the southeast corner, and human skull at the base of the deposit.</t>
  </si>
  <si>
    <t>20 cm arbitrary level to bedrock, 88-106 cm below surface, below Lote 4230. Medium brown densely compacted silty clay soil, below human skull soil was loosely compacted with cobbles.</t>
  </si>
  <si>
    <t>10 cm arbitrary level from surface. Mediun grayish brown silty clay with heavy tree root disturbance.</t>
  </si>
  <si>
    <t>20 cm arbitrary level, excavated to 32 cm below surface, below Lote 4281. Medium grayish brown silty clay soil and rubble from platform collapse with heavy tree root disturbance.</t>
  </si>
  <si>
    <t>20 cm arbitrary level, excavated to 65 cm below surface, below Lote 4296. Densely packed medium brown silty clay soil with heavy tree root disturbance.</t>
  </si>
  <si>
    <t>II/IV</t>
  </si>
  <si>
    <t>30 cm arbitrary level to bedrock, 110 cm below surface, below Lote 4299. Densely packed medium brown silty clay soil with heavy tree root disturbance, loosely packed medium brown soil with cobbles and gravel in the northeast quadrant of the unit.</t>
  </si>
  <si>
    <t>10 cm arbitrary level from surface. Medium grayish brown silty clay soil and rubble from platform collapse.</t>
  </si>
  <si>
    <t xml:space="preserve">5 cm arbitrary level, excavated to 14 cm below surface, below Lote 4040, removing first layer of rubble from platform collapse. Medium grayish brown silty clay soil. </t>
  </si>
  <si>
    <t>15 cm cultural level, excavated to 31 cm below surface, below Lote 4058. Removal of second layer of rubble from platform collapse down to densely packed dark brown soil layer</t>
  </si>
  <si>
    <t>20 cm arbitrary level, excavated to 54 cm below surface, below Lote 4073. Densely packed medium brown silty clay soil. Horizontal exposure of ceramics and bone.</t>
  </si>
  <si>
    <t>30 cm arbitrary level to bedrock, 35-94 cm below surface, below Lote 4120. Densely packed medium brown silty clay soil. Horizontal exposure of ceramics and bone.</t>
  </si>
  <si>
    <t>10 cm arbitrary level from surface. Medium grayish brown silty clay topsoil and rubble from platform collapse.</t>
  </si>
  <si>
    <t>10 cm arbitrary level, excavated to 22 cm below surface, below Lote 4145. Medium grayish brown silty clay soil and rubble from platform collapse.</t>
  </si>
  <si>
    <t>10 cm cultural level, excavated to 29 cm below surface, below Lote 4179, into medium grayish brown silty clay soil and rubble from platform collapse</t>
  </si>
  <si>
    <t>10 cm arbitrary leve, excavated to 47 cm below surface, below Lote 4225. Densely packed medium brown silty clay soil. Horizontal exposure of ceramics and bone.</t>
  </si>
  <si>
    <t>10 cm arbitrary level to bedrock, 28-76 cm below surface, below Lote 4240. Densely packed medium brown silty clay soil. Horizontal exposure of ceramics and bone.</t>
  </si>
  <si>
    <t>1 x 1 m</t>
  </si>
  <si>
    <t>10 cm arbitrary level below surface. Moderately packed medium brown silty clay soil.</t>
  </si>
  <si>
    <t>VI</t>
  </si>
  <si>
    <t>10 cm arbitrary level to bedrock, 19-33 cm below surface, below Lote 4286. Moderately packed medium brown silty clay soil.</t>
  </si>
  <si>
    <t>40 cm arbitrary level from surface to bedrock, 11-52 cm below surface. Densely packed dark brown silty clay soil.</t>
  </si>
  <si>
    <t>I/II/IV</t>
  </si>
  <si>
    <t>10 cm arbitrary level from surface. Medium grayish brown silty clay topsoil and intermittent rubble from platform collapse.</t>
  </si>
  <si>
    <t>20 cm arbitrary level to bedrock, 15-34 cm below surface, below Lote 4125. Dark brown silty clay soil.</t>
  </si>
  <si>
    <t>H-15</t>
  </si>
  <si>
    <t>10-F</t>
  </si>
  <si>
    <t>10-G</t>
  </si>
  <si>
    <t>10-I</t>
  </si>
  <si>
    <t>10-K</t>
  </si>
  <si>
    <t>10-K/Pozo 2</t>
  </si>
  <si>
    <t>10-L</t>
  </si>
  <si>
    <t>piso</t>
  </si>
  <si>
    <t>10-M</t>
  </si>
  <si>
    <t>10-L/11-L</t>
  </si>
  <si>
    <t>VII</t>
  </si>
  <si>
    <t>10-L/11-L/Pozo 1</t>
  </si>
  <si>
    <t>11-F</t>
  </si>
  <si>
    <t>11-G</t>
  </si>
  <si>
    <t>11-H</t>
  </si>
  <si>
    <t>11-I</t>
  </si>
  <si>
    <t>11-J</t>
  </si>
  <si>
    <t>11-K</t>
  </si>
  <si>
    <t>11-L</t>
  </si>
  <si>
    <t>12-E</t>
  </si>
  <si>
    <t>12-F</t>
  </si>
  <si>
    <t>12-G</t>
  </si>
  <si>
    <t>12-H</t>
  </si>
  <si>
    <t>12-I</t>
  </si>
  <si>
    <t>12-J</t>
  </si>
  <si>
    <t>12-K</t>
  </si>
  <si>
    <t>12-L</t>
  </si>
  <si>
    <t>13-E</t>
  </si>
  <si>
    <t>13-F</t>
  </si>
  <si>
    <t>13-G</t>
  </si>
  <si>
    <t>13-H</t>
  </si>
  <si>
    <t>13-I</t>
  </si>
  <si>
    <t>13-J</t>
  </si>
  <si>
    <t>13-K</t>
  </si>
  <si>
    <t>13-L</t>
  </si>
  <si>
    <t>14-E</t>
  </si>
  <si>
    <t>14-F</t>
  </si>
  <si>
    <t>14-G</t>
  </si>
  <si>
    <t>14-H</t>
  </si>
  <si>
    <t>14-I</t>
  </si>
  <si>
    <t>14-J</t>
  </si>
  <si>
    <t>14-K</t>
  </si>
  <si>
    <t>14-L</t>
  </si>
  <si>
    <t>Sup.</t>
  </si>
  <si>
    <t>15-E</t>
  </si>
  <si>
    <t>15-F</t>
  </si>
  <si>
    <t>15-G</t>
  </si>
  <si>
    <t>15-H</t>
  </si>
  <si>
    <t>15-I</t>
  </si>
  <si>
    <t>15-J</t>
  </si>
  <si>
    <t>15-K</t>
  </si>
  <si>
    <t>16-E</t>
  </si>
  <si>
    <t>16-F</t>
  </si>
  <si>
    <t>16-G</t>
  </si>
  <si>
    <t>16-H</t>
  </si>
  <si>
    <t>16-I</t>
  </si>
  <si>
    <t>16-J</t>
  </si>
  <si>
    <t>16-K</t>
  </si>
  <si>
    <t>17-E</t>
  </si>
  <si>
    <t>17-F</t>
  </si>
  <si>
    <t>17-G</t>
  </si>
  <si>
    <t>17-H</t>
  </si>
  <si>
    <t>17-I</t>
  </si>
  <si>
    <t>17-J</t>
  </si>
  <si>
    <t>18-G</t>
  </si>
  <si>
    <t>18-H</t>
  </si>
  <si>
    <t>18-I</t>
  </si>
  <si>
    <t>2-J</t>
  </si>
  <si>
    <t>2-K</t>
  </si>
  <si>
    <t>2-L</t>
  </si>
  <si>
    <t>3-J</t>
  </si>
  <si>
    <t>3-K</t>
  </si>
  <si>
    <t>3-L</t>
  </si>
  <si>
    <t>4-K</t>
  </si>
  <si>
    <t>4-L</t>
  </si>
  <si>
    <t>4-M</t>
  </si>
  <si>
    <t>4-N</t>
  </si>
  <si>
    <t>5-K</t>
  </si>
  <si>
    <t>5-L</t>
  </si>
  <si>
    <t>5-M</t>
  </si>
  <si>
    <t>5-N</t>
  </si>
  <si>
    <t>6-L</t>
  </si>
  <si>
    <t>6-M</t>
  </si>
  <si>
    <t>7-K</t>
  </si>
  <si>
    <t>7-L</t>
  </si>
  <si>
    <t>7-M</t>
  </si>
  <si>
    <t>8-K</t>
  </si>
  <si>
    <t>8-L</t>
  </si>
  <si>
    <t>8-M</t>
  </si>
  <si>
    <t>9-K</t>
  </si>
  <si>
    <t>9-L</t>
  </si>
  <si>
    <t>9-M</t>
  </si>
  <si>
    <t>Pozo 2/10-K</t>
  </si>
  <si>
    <t>Pozo 3/10-G</t>
  </si>
  <si>
    <t>.90*.60</t>
  </si>
  <si>
    <t>2*.90</t>
  </si>
  <si>
    <t>I-55a</t>
  </si>
  <si>
    <t>2X2m</t>
  </si>
  <si>
    <t>Excavation to see if wall aligns with that located in Cuadro 6-C.</t>
  </si>
  <si>
    <t>Excavation to desired levels of rock fill for terraces (Etapas 2 and 3) and identification of wall alignments.</t>
  </si>
  <si>
    <t>Anticipated ~ 10 cm arbitrary level but rock alignments came to light, thereby limiting the depth of this Lot. See Lots 6074, 6077, and 6078.</t>
  </si>
  <si>
    <t>Excavation to the south of rock alignments to the desired level of rock fill.</t>
  </si>
  <si>
    <t>Excavation to the south of the rock alignments to the desired level of rock fill.</t>
  </si>
  <si>
    <t>a</t>
  </si>
  <si>
    <t>Excavation to the west of the central rock alignment to the desired level of rock fill.</t>
  </si>
  <si>
    <t>Attemps to define levels of walls relative to surrounding cuadros.</t>
  </si>
  <si>
    <t>Lot takes cuadro to the desired level of rock fill.</t>
  </si>
  <si>
    <t>Excavation of area behind and between walls to terrace's rock fill. Interior of altar within cuadro not excavated (see Lots 6163 and 6165).</t>
  </si>
  <si>
    <t>~ 10 cm arbitrary level. Behind back wall of structure</t>
  </si>
  <si>
    <t>~ 10 cm arbitrary level. Bedrock is evident along W edge of cuadro.</t>
  </si>
  <si>
    <t>~ 10 arbitrary level in areas of cuadro where bedrock does not show.</t>
  </si>
  <si>
    <t>1.2*1.2</t>
  </si>
  <si>
    <t>Takes cuadro to soil change in areas where bedrock does not already show.</t>
  </si>
  <si>
    <t>Removes red/brown soil to layer of  rock fill</t>
  </si>
  <si>
    <t>Single level takes cuadro to shallow bedrock.</t>
  </si>
  <si>
    <t>.25*.25</t>
  </si>
  <si>
    <t>Excavation under rock fall in NE corner of cuadro. Takes entire cuadro to bedrock.</t>
  </si>
  <si>
    <t>Topsoil and arbitrary ~  10 cm</t>
  </si>
  <si>
    <t>Excavates entire cuadro to bedrock.</t>
  </si>
  <si>
    <t>Excavation to rock fill between two linear stone alignments.</t>
  </si>
  <si>
    <t>Excavation to desired level of rock fill for terraces (Etapa 2) and test for additional walls.</t>
  </si>
  <si>
    <t>Additional level (see Lot 6090) to insure that no architectural feature is present.</t>
  </si>
  <si>
    <t>Removal of fill stones within structure.</t>
  </si>
  <si>
    <t>Lot completes removal of fill to desired level within Str. I-55a begun by Lot 6158.</t>
  </si>
  <si>
    <t>Cuadro split E-W by rock walls. This Lot takes N portion of cuadro to level of rock fill.</t>
  </si>
  <si>
    <t>Cuadro split by two E-W by rock walls. This Lot takes S portion of cuadro and area between walls to rock fill.</t>
  </si>
  <si>
    <t>Arbitrary ~ 10 cm level. Behind structure fill to level surface</t>
  </si>
  <si>
    <t>Arbitrary ~ 10 cm level. Rock and soil fill, bedrock begins to appear</t>
  </si>
  <si>
    <t>~ 10 cm arbitrary level. Center of cuadro is at bedrock., rock and soil fill</t>
  </si>
  <si>
    <t>.5*.5</t>
  </si>
  <si>
    <t>Excavation of eastern 1/8 of unit to bedrock. Remainder already at bedrock from previous Lot (6073).</t>
  </si>
  <si>
    <t>~ 10 cm arbitrary level. Floor found in SW corner at 96 cm bd.</t>
  </si>
  <si>
    <t>~ 10 cm arbitrary level except in SW corner where floor is located.</t>
  </si>
  <si>
    <t>Takes out floor at 96 cm and ~ 10 cm arbitrary level where bedrock does not already show.</t>
  </si>
  <si>
    <t>Clears pockets of fill and takes entire cuadro to bedrock.</t>
  </si>
  <si>
    <t>~10 cm arbitrary level. Floor identified in E portion of cuadro.</t>
  </si>
  <si>
    <t>Excavates through floor (Lot 6017) on E side of cuadro to search for earlier architecture.</t>
  </si>
  <si>
    <t>Arbitrary ~ 10 cm level or to construction fill of platform.</t>
  </si>
  <si>
    <t>Complete excavation to platform's construction fill.</t>
  </si>
  <si>
    <t>Excavation of soil and rubble fill in an attempt to define the SW corner of Str. I-55a. Note: extreme drop in SW corner of cuadro.</t>
  </si>
  <si>
    <t>Excavation to define SW extreme of Str. I-55a.</t>
  </si>
  <si>
    <t>Only level in this cuadro. Excavates to rock fill underlying terrace.</t>
  </si>
  <si>
    <t>~ 10 cm arbitrary level. Until structural features encountered</t>
  </si>
  <si>
    <t>level through fill.</t>
  </si>
  <si>
    <t>1*2m</t>
  </si>
  <si>
    <t>Removal of rock fall and excavation of W 1/2 of cuadro where bedrock is not evident.</t>
  </si>
  <si>
    <t>Excavates western 1/2 cuadro to bedrock.</t>
  </si>
  <si>
    <t>Excavates to see if floor within Cuadro 7-B extends into 8-B. At bottom of this level (~ 100 cm bd) it does not.</t>
  </si>
  <si>
    <t>~ 10 cm arbitrary level west of the N-S wall in the cuadro. Floor located in SW portion of cuadro at 103 cm bd appears to be continuation of floor in Cuadro 7-B (Lot 6013).</t>
  </si>
  <si>
    <t>Excavation of eastern side of cuadro, to the east of a N-S stone wall.</t>
  </si>
  <si>
    <t>Cuadro is divided by a N-S wall. Lot is initial ~ 10 cm arbitrary level on W side of this wall.</t>
  </si>
  <si>
    <t>Cuadro is divided by a N-S wall. Lot is initial ~ 10 cm arbitrary level on E side of this wall.</t>
  </si>
  <si>
    <t>Cuadro is divided by a N-S wall. Lot is second ~ 10 cm arbitrary level on W side of this wall.</t>
  </si>
  <si>
    <t>Cuadro is divided by a N-S wall. Lot is second ~ 10 cm arbitrary level on E side of this wall.</t>
  </si>
  <si>
    <t>Cuadro is divided by a N-S wall. Lot is third ~ 10 cm arbitrary level on E side of this wall.</t>
  </si>
  <si>
    <t>Cuadro is divided by a N-S wall. Lot is third ~ 10 cm arbitrary level on W side of this wall.</t>
  </si>
  <si>
    <t>Cuadro is divided by a N-S wall. Lot is fourth and final level on E side of this wall. Takes E side to bedrock.</t>
  </si>
  <si>
    <t>Cuadro is divided by a N-S wall. Lot is fourth and final level on W side of this wall. Takes W side to bedrock.</t>
  </si>
  <si>
    <t>Lot's function is to see if wall evident in cuadros 8-B and 8-C extends into 8-D. Wall not found so excavation ceased at ~ 10 cm.</t>
  </si>
  <si>
    <t>2*2m</t>
  </si>
  <si>
    <t>Arbitrary ~ 10 cm level encounters bedrock at unit's center</t>
  </si>
  <si>
    <t>Arbitrary ~ 10 cm level. Center of cuadro is at bedrock. Floor visible in N wall.</t>
  </si>
  <si>
    <t>fill that leveled this area bedrock occupies center of unit (still)</t>
  </si>
  <si>
    <t>fill that leveled this area Bedrock is evident in approximately 1/2 of the cuadro.</t>
  </si>
  <si>
    <t>Takes central, NE, and NW portions of cuadro to bedrock. Bedrock is already visible in most of the unit</t>
  </si>
  <si>
    <t>.65*.2</t>
  </si>
  <si>
    <t>Excavation of deep, irregular pit within bedrock. Pit = ~ 65 x 20 cm and contains orange/red soil.</t>
  </si>
  <si>
    <t>Pozo 5-C</t>
  </si>
  <si>
    <t>1.3*1.2</t>
  </si>
  <si>
    <t>~ 10 cm arbitrary level. Pozo tests construction stratigraphy of terrace (Etapa 3). Pozo size = 130 cm N-S, 120 cm E-W.</t>
  </si>
  <si>
    <t>Excavation of possible semi-circular rock formation identified in Lot 6168 and ~ 10 cm arbitrary level throughout cuadro.</t>
  </si>
  <si>
    <t>Excavation of entire cuadro to bedrock.</t>
  </si>
  <si>
    <t>Pozo 5-E</t>
  </si>
  <si>
    <t>1*1.4</t>
  </si>
  <si>
    <t>Removes rock fill and ~ 10 cm arbitrary level. Pozo tests central portion of large bench within structure for cache or burial and provides construction stratigraphy.</t>
  </si>
  <si>
    <t>Excavation of N 2/3 of pozo. Excavation limited by linear rock configuration identified in Lot 6167.</t>
  </si>
  <si>
    <t>.9*.4</t>
  </si>
  <si>
    <t>Removal of rock fill within N portion of interior bench Excavated area = 90x44x100x90 cm.</t>
  </si>
  <si>
    <t>Continues excavation of N portion of interior bench under where ceramic offering offering was located (Lot 6170). Excavation stopped with discovery of a floor at ~ 82 cm bd.</t>
  </si>
  <si>
    <t>.35*1</t>
  </si>
  <si>
    <t>~ 10 cm arbitrary level within S portion of bench. Excavated area = 100 x 42 x 100 x 29 cm.</t>
  </si>
  <si>
    <t>Excavation of S portion of Pozo to level of floor in N section.</t>
  </si>
  <si>
    <t>Excavates through floor in N section of Pozo identified in Lot 6171 plus ~ 10 cm.</t>
  </si>
  <si>
    <t>Removes large rock fill identified in N section of pozo in Lot 6174 and takes N section to bedrock.</t>
  </si>
  <si>
    <t>Anticipated ~ 10 cm arbitrary level in S portion of pozo but large stone split this area in half. E half taken to bedrock. W half stops at floor.</t>
  </si>
  <si>
    <t>.17*1</t>
  </si>
  <si>
    <t>Excavates through floor in W 1/2 of S portion of pozo (identified in Lot 6176) to bedrock.</t>
  </si>
  <si>
    <t>Pozo 5-F</t>
  </si>
  <si>
    <t>.57*.38</t>
  </si>
  <si>
    <t>Initial excavation within altar behind Str. I-55a. Dimensions = 57 cm E-W, 38 cm N-S. Lot closed after removal of ceramic offering.</t>
  </si>
  <si>
    <t>Excavation under ceramic offering uncovered in Lot 6163. Limited space allowed for excavation to only arm's lenth.</t>
  </si>
  <si>
    <t>Pozo 6-C</t>
  </si>
  <si>
    <t>.92*.49</t>
  </si>
  <si>
    <t>Initial excavation within bench in NE corner of N terrace. Dimensions = 92 cm E-W, 49 cm N-S.</t>
  </si>
  <si>
    <t>Excavation of pozo to bedrock.</t>
  </si>
  <si>
    <t>I-57</t>
  </si>
  <si>
    <t xml:space="preserve">I </t>
  </si>
  <si>
    <t>Pozo 7-D</t>
  </si>
  <si>
    <t>Pozo 8-D/8-E</t>
  </si>
  <si>
    <t>Pozo 6-E/7-E</t>
  </si>
  <si>
    <t>Pozo 7-E/7-F</t>
  </si>
  <si>
    <t>topsoil, bedrock</t>
  </si>
  <si>
    <t>topsoil, bedrock, soil fill in bedrock</t>
  </si>
  <si>
    <t>1.50*2.50</t>
  </si>
  <si>
    <t>soil and small rock fill of bedrock contains east edge off of the patio</t>
  </si>
  <si>
    <t>off structure &amp; patio near NE corner of patio</t>
  </si>
  <si>
    <t>off structure &amp; behind it to the west</t>
  </si>
  <si>
    <t>sw corner of 8-C atop patio of I-57, dark borwn fill soil and small rocks</t>
  </si>
  <si>
    <t>soil to bedrock, off of east edge of patio soil and small and large fill of bedrock</t>
  </si>
  <si>
    <t>soil to rock fill in NE corner</t>
  </si>
  <si>
    <t>topsoil to look for rock fill layer which was not found, just dark brown soil, N of structure</t>
  </si>
  <si>
    <t>rock fill removed to bedrock</t>
  </si>
  <si>
    <t>e of patio wall</t>
  </si>
  <si>
    <t>1.75*2</t>
  </si>
  <si>
    <t>on patio interior little rock rubble part of subfloor mixed w/brown soil all but small part of SE corner (lot 6205)</t>
  </si>
  <si>
    <t>on patio, brown soil to level of small rock fill subfloor</t>
  </si>
  <si>
    <t>dark brown soil, outside of structure to its north</t>
  </si>
  <si>
    <t>dark brown soil removed to laja</t>
  </si>
  <si>
    <t>.5*1</t>
  </si>
  <si>
    <t>e of patio wall, small part of se corner of unit, brown soil notably less small rubble</t>
  </si>
  <si>
    <t>on patio</t>
  </si>
  <si>
    <t>laja</t>
  </si>
  <si>
    <t>on patio below 6011, sw corner of unit</t>
  </si>
  <si>
    <t>outside of structure along its side (northern face) 2/3 of unit topsoil</t>
  </si>
  <si>
    <t>to laja</t>
  </si>
  <si>
    <t>.60*2</t>
  </si>
  <si>
    <t>portion of unit that is outside of patio wall</t>
  </si>
  <si>
    <t>2*1</t>
  </si>
  <si>
    <t>on structure, portion of unit that within the structure, but not the patio (horizontal to Lot 6227), minus bench</t>
  </si>
  <si>
    <t>on structure S end of cuadro, small portion of unit inside of building inside of wall</t>
  </si>
  <si>
    <t>bedrock</t>
  </si>
  <si>
    <t>2*1.5</t>
  </si>
  <si>
    <t>outside of structure along its side (northern face) 2/3 of unit brown soil to bedrock</t>
  </si>
  <si>
    <t>depression in laja</t>
  </si>
  <si>
    <t>topsoil outside of NW corner of structure in 3/4 of unit</t>
  </si>
  <si>
    <t>topsoil portion of unit outside behind the structure, western portion</t>
  </si>
  <si>
    <t>.30*2</t>
  </si>
  <si>
    <t>dark brown soil and rock fill that leveled the bedrock, portion of unit outside of patio wall below lot 6212, bedrock occupied half of this space</t>
  </si>
  <si>
    <t>soil below topsoil portion of unit outside of structure and behind it, under 6219</t>
  </si>
  <si>
    <t>topsoil outside str in NW corner of unit</t>
  </si>
  <si>
    <t>outside of NW corner of structure in 3/4 of unit below topsoil 6218 to bedrock</t>
  </si>
  <si>
    <t>inside structure topsoil, minus an exterior portion in NW corner &amp; walls</t>
  </si>
  <si>
    <t>inside structure topsoil diagonal east portion of unit</t>
  </si>
  <si>
    <t>1.4*2</t>
  </si>
  <si>
    <t>portion of unit that is inside patio wall</t>
  </si>
  <si>
    <t>north portion of unit that is on patio (but not within the structure), surface soil over rubble subfloor horizontal to Lote 6213</t>
  </si>
  <si>
    <t>soil below topsoil portion of unit outside of structure and behind it, under 6221</t>
  </si>
  <si>
    <t>topsoil, eastern quarter of unit portion of area outside of the structure's corner in adj cuadro 7-F</t>
  </si>
  <si>
    <t>10 cm topsoil 2m E-W X 1m N-S, sw corner not excavated in unit</t>
  </si>
  <si>
    <t>10 cm topsoil, inside str</t>
  </si>
  <si>
    <t>1*!</t>
  </si>
  <si>
    <t>2m N-S, 50cm E-W eastern quarter of unit, soil and fallen rubble</t>
  </si>
  <si>
    <t>outside structure in NW corner of unit subsoil below lot 6222</t>
  </si>
  <si>
    <t>subsoil in half of unit under lot 6230</t>
  </si>
  <si>
    <t>1.50X2</t>
  </si>
  <si>
    <t xml:space="preserve">inside structure, subsoil and rocks to level of bedrock except for bench - e side unexcavated as the bench was there </t>
  </si>
  <si>
    <t>subsoil in half of unit under lot 6234</t>
  </si>
  <si>
    <t>soil bedrock in eastern quarter of unit</t>
  </si>
  <si>
    <t>inside structure dark brown soil removed from under topsoil, over bedrock, basically subfloor fill under 6225</t>
  </si>
  <si>
    <t>portion of unit inside structure below 6213, subfloor, minus bench in NW corner</t>
  </si>
  <si>
    <t>outside structure in NW corner of unit subsoil below lot 6233</t>
  </si>
  <si>
    <t>inside structure subsoil to laja, minus exterior portion in NW corner and walls</t>
  </si>
  <si>
    <t>on structure S end of cuadro, small portion of unit inside of building inside of wall under 6214</t>
  </si>
  <si>
    <t>1X1m</t>
  </si>
  <si>
    <t>inside structure, northeast corner of unit, dark brown soil and small rocks, in and around structure wall</t>
  </si>
  <si>
    <t>portion of unit inside structure below 6239, below subfloor to bedrock, minus the bench in NW corner</t>
  </si>
  <si>
    <t>to bedrock</t>
  </si>
  <si>
    <t>.35*.92</t>
  </si>
  <si>
    <t>.54*.57</t>
  </si>
  <si>
    <t>.6*.6</t>
  </si>
  <si>
    <t>H-17</t>
  </si>
  <si>
    <t>10/11-I</t>
  </si>
  <si>
    <t>2x4m</t>
  </si>
  <si>
    <t>2*4</t>
  </si>
  <si>
    <t>Pozo 4 on frontal superstructure</t>
  </si>
  <si>
    <t>1.6*4</t>
  </si>
  <si>
    <t>22 Julio 09</t>
  </si>
  <si>
    <t>H-17a</t>
  </si>
  <si>
    <t>4 Junio 09</t>
  </si>
  <si>
    <t>next to shrine on patio</t>
  </si>
  <si>
    <t>5 Junio 09</t>
  </si>
  <si>
    <t>over shrine on patio</t>
  </si>
  <si>
    <t>5129a</t>
  </si>
  <si>
    <t>8 Junio 09</t>
  </si>
  <si>
    <t>Derrumbe over shrine on patio</t>
  </si>
  <si>
    <t>5129b</t>
  </si>
  <si>
    <t>Duplicate w/different elevations over shrine on patio</t>
  </si>
  <si>
    <t>between shrine and east balustrade of temple stair</t>
  </si>
  <si>
    <t>Hasta nivel del piso between shrine &amp; balustrade</t>
  </si>
  <si>
    <t>bajo piso de la plaza between shrine and balustrade</t>
  </si>
  <si>
    <t>9 Junio 09</t>
  </si>
  <si>
    <t>Desposicion de tierra y derrumbe -stair unit</t>
  </si>
  <si>
    <t>Relleno constructivo - stair unit</t>
  </si>
  <si>
    <t>Sobre el Castillo - frontal superstructure area</t>
  </si>
  <si>
    <t>10 Junio 09</t>
  </si>
  <si>
    <t>Relleno constructivo frontal superstructure area</t>
  </si>
  <si>
    <t>Sobre castillo - frontal superstructure area</t>
  </si>
  <si>
    <t>11 Junio 09</t>
  </si>
  <si>
    <t>17 Junio 09</t>
  </si>
  <si>
    <t>Muestra de Piso frontal superstructure</t>
  </si>
  <si>
    <t>12 Junio 09</t>
  </si>
  <si>
    <t>Sobre castillo - frontal superstructure area doorway</t>
  </si>
  <si>
    <t>15 Junio 09</t>
  </si>
  <si>
    <t>Falta</t>
  </si>
  <si>
    <t>16 Junio 09</t>
  </si>
  <si>
    <t>inside upper room</t>
  </si>
  <si>
    <t>inside upper room - and bench</t>
  </si>
  <si>
    <t>18 Junio 09</t>
  </si>
  <si>
    <t>over rear upper room wall</t>
  </si>
  <si>
    <t>11/12-L</t>
  </si>
  <si>
    <t>1.80 x 1m</t>
  </si>
  <si>
    <t>Pozo 1 Muestra de piso, rear of upper room</t>
  </si>
  <si>
    <t>Pozo 1 - rear of upper room</t>
  </si>
  <si>
    <t>11-A</t>
  </si>
  <si>
    <t>patio to east of shrine</t>
  </si>
  <si>
    <t>11-B</t>
  </si>
  <si>
    <t>11-C</t>
  </si>
  <si>
    <t>patio by east balustrade &amp; fallen rubble</t>
  </si>
  <si>
    <t>Sup</t>
  </si>
  <si>
    <t xml:space="preserve">2 Junio 09 </t>
  </si>
  <si>
    <t>Caliza, tortuga patio by east balustrade</t>
  </si>
  <si>
    <t>11-D</t>
  </si>
  <si>
    <t>east balustrade and soil to its east &amp; rubble</t>
  </si>
  <si>
    <t>11-E</t>
  </si>
  <si>
    <t>6.5*1.2</t>
  </si>
  <si>
    <t>Cala 3 near east balustrade and frontal face</t>
  </si>
  <si>
    <t>23 Junio 09</t>
  </si>
  <si>
    <t>24 Junio 09</t>
  </si>
  <si>
    <t>25 Junio 09</t>
  </si>
  <si>
    <t>26 Junio 09</t>
  </si>
  <si>
    <t>5331a</t>
  </si>
  <si>
    <t>5331b</t>
  </si>
  <si>
    <t>Duplicate w/different elevations</t>
  </si>
  <si>
    <t>29 Junio 09</t>
  </si>
  <si>
    <t>Muestra de piso doorway upper structure</t>
  </si>
  <si>
    <t>center inside upper structure</t>
  </si>
  <si>
    <t xml:space="preserve">30 Junio 09 </t>
  </si>
  <si>
    <t>Concentracion de ceramica center inside upper structure</t>
  </si>
  <si>
    <t>Muestra de piso center inside upper str</t>
  </si>
  <si>
    <t>1.5*1.5</t>
  </si>
  <si>
    <t>Pozo 3 (Muestra de piso) inside center upper structue</t>
  </si>
  <si>
    <t>.50x.32</t>
  </si>
  <si>
    <t>Pozo 2 inside center upper str</t>
  </si>
  <si>
    <t>1.50x1.50</t>
  </si>
  <si>
    <t>Pozo 3 (Esteril) inside center upper str</t>
  </si>
  <si>
    <t>Pozo 2 (Muestra de piso) inside ctr upper str</t>
  </si>
  <si>
    <t>Pozo 2 (Esteril) center inside upper str</t>
  </si>
  <si>
    <t>Pozo 3 center inside upper str</t>
  </si>
  <si>
    <t>center rear upper str</t>
  </si>
  <si>
    <t>11-M</t>
  </si>
  <si>
    <t>Derrumbe over rear upper stru wall</t>
  </si>
  <si>
    <t>12-B</t>
  </si>
  <si>
    <t>patio east of shrine</t>
  </si>
  <si>
    <t>Hasta nivel del piso patio east of shrine</t>
  </si>
  <si>
    <t>12-C</t>
  </si>
  <si>
    <t>patio along front of str east of stair</t>
  </si>
  <si>
    <t>Desposicion de tierra patio front east of stiar</t>
  </si>
  <si>
    <t>Hasta nivel del piso front of str east of stair</t>
  </si>
  <si>
    <t>12-D</t>
  </si>
  <si>
    <t>patio front of str &amp; part of edifice</t>
  </si>
  <si>
    <t>Tierra y derrumbe patio front str &amp; part of edifice</t>
  </si>
  <si>
    <t xml:space="preserve">Hasta nivel del piso patio front of str </t>
  </si>
  <si>
    <t>Relleno constructivo front of structure</t>
  </si>
  <si>
    <t xml:space="preserve">front face of structure </t>
  </si>
  <si>
    <t>Sobre castillo - frontal superstructure</t>
  </si>
  <si>
    <t>Sobre castillo - frontal superstructure by doorway</t>
  </si>
  <si>
    <t>19 Junio 09</t>
  </si>
  <si>
    <t>Muestra de piso</t>
  </si>
  <si>
    <t>22 Junio 09</t>
  </si>
  <si>
    <t>inside upper structure</t>
  </si>
  <si>
    <t xml:space="preserve">Muestra de piso </t>
  </si>
  <si>
    <t>inside upper structure - bench</t>
  </si>
  <si>
    <t>1.83*1.1</t>
  </si>
  <si>
    <t>.17*.90</t>
  </si>
  <si>
    <t xml:space="preserve">Costado Oriente del Santuario superior. Ofrenda. </t>
  </si>
  <si>
    <t>12-M</t>
  </si>
  <si>
    <t xml:space="preserve">Derrumbe, parte de T. Superior </t>
  </si>
  <si>
    <t>12-O</t>
  </si>
  <si>
    <t xml:space="preserve">Pendiente de concha </t>
  </si>
  <si>
    <t>13-B</t>
  </si>
  <si>
    <t>plaza</t>
  </si>
  <si>
    <t>Hasta nivel del piso</t>
  </si>
  <si>
    <t>13-C</t>
  </si>
  <si>
    <t>plaza front east &amp; fallen rubble</t>
  </si>
  <si>
    <t>13-D</t>
  </si>
  <si>
    <t>plaza front east and part of building</t>
  </si>
  <si>
    <t>Relleno constructivo front face of building</t>
  </si>
  <si>
    <t>over upper edifice wall &amp; part of interior</t>
  </si>
  <si>
    <t>inside upper structure - &amp; part of bench</t>
  </si>
  <si>
    <t xml:space="preserve">Concentracion de ceramica </t>
  </si>
  <si>
    <t>14-B</t>
  </si>
  <si>
    <t xml:space="preserve">Llego hasta el piso </t>
  </si>
  <si>
    <t>14-C</t>
  </si>
  <si>
    <t>Tierra humidica y derrumbe</t>
  </si>
  <si>
    <t>14-D</t>
  </si>
  <si>
    <t>Derrumbe front face of building</t>
  </si>
  <si>
    <t>Hasta nivel del piso, base de muro</t>
  </si>
  <si>
    <t>4*1.2</t>
  </si>
  <si>
    <t>Cala 4</t>
  </si>
  <si>
    <t>Sobre castillo - frontal superstructure by SE corner upper room</t>
  </si>
  <si>
    <t>Sobre castillo - frontal superstructure east exterior to upper room</t>
  </si>
  <si>
    <t>part of east room wall  &amp; east exterior</t>
  </si>
  <si>
    <t>NE corner upper room and next to/behind</t>
  </si>
  <si>
    <t>15-C</t>
  </si>
  <si>
    <t>front face of structure &amp; plaza &amp; fallen rubble</t>
  </si>
  <si>
    <t xml:space="preserve">Hasta nivel del piso </t>
  </si>
  <si>
    <t>15-D</t>
  </si>
  <si>
    <t>front face of building</t>
  </si>
  <si>
    <t>Cala 4 (volume calculated in Lote 5409</t>
  </si>
  <si>
    <t xml:space="preserve">Sobre castillo - frontal superstructure to east </t>
  </si>
  <si>
    <t>15-L</t>
  </si>
  <si>
    <t>Sobre castillo - frontal superstructure to east by back of upper area</t>
  </si>
  <si>
    <t>16-C</t>
  </si>
  <si>
    <t>front of structure by SE corner</t>
  </si>
  <si>
    <t>16-D</t>
  </si>
  <si>
    <t>east face of building and juncture w/patio</t>
  </si>
  <si>
    <t>Relleno constructivo east face of building</t>
  </si>
  <si>
    <t>17-D</t>
  </si>
  <si>
    <t>plaza east of building &amp; fallen rubble</t>
  </si>
  <si>
    <t>plaza east of building &amp; east face of builidng</t>
  </si>
  <si>
    <t>Relleno constructivo</t>
  </si>
  <si>
    <t>18-E</t>
  </si>
  <si>
    <t>18-F</t>
  </si>
  <si>
    <t>19-G</t>
  </si>
  <si>
    <t>19-H</t>
  </si>
  <si>
    <t>19-I</t>
  </si>
  <si>
    <t>1-I</t>
  </si>
  <si>
    <t>Fragmento de escultura plaza west of building</t>
  </si>
  <si>
    <t>2-G</t>
  </si>
  <si>
    <t>plaza west of SW corner</t>
  </si>
  <si>
    <t>2-H</t>
  </si>
  <si>
    <t>2-I</t>
  </si>
  <si>
    <t>plaza west of SW corner &amp; fallen rubble</t>
  </si>
  <si>
    <t>plaza west of building &amp; fallen rubble</t>
  </si>
  <si>
    <t>2-M</t>
  </si>
  <si>
    <t>2-N</t>
  </si>
  <si>
    <t>plaza front of building</t>
  </si>
  <si>
    <t>plaza front of building &amp; fallen rubble</t>
  </si>
  <si>
    <t>plaza front of building &amp; fallen rubble by SW corner</t>
  </si>
  <si>
    <t xml:space="preserve">10 Julio 09 </t>
  </si>
  <si>
    <t>8*1.2</t>
  </si>
  <si>
    <t>Cala 1</t>
  </si>
  <si>
    <t>plaza west of building by juncture &amp; fallen rubble</t>
  </si>
  <si>
    <t>3-M</t>
  </si>
  <si>
    <t>3-N</t>
  </si>
  <si>
    <t>3-O</t>
  </si>
  <si>
    <t>3-P</t>
  </si>
  <si>
    <t xml:space="preserve">Llega hasta el piso </t>
  </si>
  <si>
    <t>Tierra humidica y derrumbe front of building</t>
  </si>
  <si>
    <t>???</t>
  </si>
  <si>
    <t>Cala 1 (volume calculated for Lote 5404)</t>
  </si>
  <si>
    <t>Caliza, mono west face of building</t>
  </si>
  <si>
    <t>west face of building and basal juncture &amp; rubble</t>
  </si>
  <si>
    <t>Lot form depth average is 130cm</t>
  </si>
  <si>
    <t>4-O</t>
  </si>
  <si>
    <t>4-P</t>
  </si>
  <si>
    <t>plaza front of building west of shrine</t>
  </si>
  <si>
    <t>plaza front of building &amp; rubble</t>
  </si>
  <si>
    <t>Cala 1 front face of building (volume calculated for lote 5404)</t>
  </si>
  <si>
    <t xml:space="preserve">Liberacion del lado oeste. Tomaza Superior </t>
  </si>
  <si>
    <t>ibid</t>
  </si>
  <si>
    <t>5-O</t>
  </si>
  <si>
    <t>Liberacion del lado oeste near basal rubble</t>
  </si>
  <si>
    <t>5-P</t>
  </si>
  <si>
    <t>basal rubble near to NW corner</t>
  </si>
  <si>
    <t>Hasta nivel del piso area to S. side of shrine</t>
  </si>
  <si>
    <t>Muestra de tierra, agujero de estuco  S. side of shrine</t>
  </si>
  <si>
    <t>Debajo del piso s. side of shrine</t>
  </si>
  <si>
    <t xml:space="preserve">Muestra de tierra, agujero de estela </t>
  </si>
  <si>
    <t>plaza &amp; west edge of shrine</t>
  </si>
  <si>
    <t>.10X.10m</t>
  </si>
  <si>
    <t>Hasta nivel del piso plaza front of building by west balustrade</t>
  </si>
  <si>
    <t>top of structure front edge</t>
  </si>
  <si>
    <t>top of structure west edge and over side</t>
  </si>
  <si>
    <t xml:space="preserve">west face of building   </t>
  </si>
  <si>
    <t>6-N</t>
  </si>
  <si>
    <t>south edge of shrine</t>
  </si>
  <si>
    <t>top of shrine</t>
  </si>
  <si>
    <t>north edge of shrine &amp; plaza front of stairs of temple</t>
  </si>
  <si>
    <t>area by west balustrade &amp; plaza</t>
  </si>
  <si>
    <t>west of west balustrade, plaza, edifice juncture</t>
  </si>
  <si>
    <t xml:space="preserve">Muestra de piso, superior </t>
  </si>
  <si>
    <t xml:space="preserve">Muestra de piso, inferior </t>
  </si>
  <si>
    <t>III-IV</t>
  </si>
  <si>
    <t>Cala 2 west of west balustrade, plaza, edifice juncture</t>
  </si>
  <si>
    <t>top of superstructure by front edge</t>
  </si>
  <si>
    <t>top of superstructure</t>
  </si>
  <si>
    <t>top of superstructure over western room</t>
  </si>
  <si>
    <t>Derrumbe top of shrine</t>
  </si>
  <si>
    <t>5126a</t>
  </si>
  <si>
    <t>5126b</t>
  </si>
  <si>
    <t xml:space="preserve">Base de Alfarda izquierdo </t>
  </si>
  <si>
    <t>plaza area front of stairs and west balustrade</t>
  </si>
  <si>
    <t xml:space="preserve">Escalera </t>
  </si>
  <si>
    <t xml:space="preserve">top of superstructure </t>
  </si>
  <si>
    <t>top of superstructure &amp; edge of western room</t>
  </si>
  <si>
    <t>part of western room and walls up principal room</t>
  </si>
  <si>
    <t>interior of upper principal room and part of bench</t>
  </si>
  <si>
    <t>walls of principle room and part of western room</t>
  </si>
  <si>
    <t>9-A</t>
  </si>
  <si>
    <t>plaza to south of eastern shrine extension</t>
  </si>
  <si>
    <t>eastern shrine extension</t>
  </si>
  <si>
    <t>Pozo 5</t>
  </si>
  <si>
    <t>Derrumbe north edge of eastern shrine extension and area to front of stairs</t>
  </si>
  <si>
    <t xml:space="preserve">stairs and plaza juncture </t>
  </si>
  <si>
    <t>stairs and upper superstructure front edge juncture</t>
  </si>
  <si>
    <t>top of superstructure &amp; rubble</t>
  </si>
  <si>
    <t>walls and rubble of principal room</t>
  </si>
  <si>
    <t>walls and west bench of principal room</t>
  </si>
  <si>
    <t>Notes</t>
  </si>
  <si>
    <t>2-F</t>
  </si>
  <si>
    <t>pozo bench 4</t>
  </si>
  <si>
    <t>Cuadro 7-F</t>
  </si>
  <si>
    <t>pozo bench 2</t>
  </si>
  <si>
    <t>Room 5</t>
  </si>
  <si>
    <t>1/2 pasillo</t>
  </si>
  <si>
    <t>.50*.25</t>
  </si>
  <si>
    <t>corner of unit nicks a bit of the pasillo</t>
  </si>
  <si>
    <t>Pasillo</t>
  </si>
  <si>
    <t>4*.80</t>
  </si>
  <si>
    <t>Room 2</t>
  </si>
  <si>
    <t>2.25*1.20</t>
  </si>
  <si>
    <t>4-E straddles back wall of Room 1 bench room and hit the large stucco olla in southern meter of unit (little soil over rocks in remaining part of unit</t>
  </si>
  <si>
    <t>1.5*.50</t>
  </si>
  <si>
    <t>1.5*.50 edge of room 1 floor</t>
  </si>
  <si>
    <t>mostly room 1 floor with a bit of the bench</t>
  </si>
  <si>
    <t>1/2 floor, 1/2 bench room 1</t>
  </si>
  <si>
    <t>4a-E</t>
  </si>
  <si>
    <t>1.15*70</t>
  </si>
  <si>
    <t>first probe to bench discovery</t>
  </si>
  <si>
    <t>upper level soil and top of rocks dividing rooms 1 and 2</t>
  </si>
  <si>
    <t>in room 8 or off?</t>
  </si>
  <si>
    <t>4a-G</t>
  </si>
  <si>
    <t>15cm</t>
  </si>
  <si>
    <t>most of unit includes soil of rear of upper level and wall marking N side of room 2, plus a .15*2m swath of room 2</t>
  </si>
  <si>
    <t>most of unit includes soil of rear of upper level and wall marking N side of room 3 plus a .15*2m swath of room 3</t>
  </si>
  <si>
    <t>rear edge of upper level</t>
  </si>
  <si>
    <t>20?</t>
  </si>
  <si>
    <t>sw corner of building &amp; w wall of room 1 and tree</t>
  </si>
  <si>
    <t>depth of room 2</t>
  </si>
  <si>
    <t>1/2 room 2, 1/2 stone block forming it to the south</t>
  </si>
  <si>
    <t>.15*2m</t>
  </si>
  <si>
    <t>.15*.15m</t>
  </si>
  <si>
    <t>corner of unit includes corner of pasillo</t>
  </si>
  <si>
    <t>depth of room 3</t>
  </si>
  <si>
    <t>.10*2m</t>
  </si>
  <si>
    <t>edge of unit must have hit edge of room 3</t>
  </si>
  <si>
    <t>depth of room 4</t>
  </si>
  <si>
    <t>depth of room 8</t>
  </si>
  <si>
    <t>.75*2 is within room 8, remainder is east wall of structure</t>
  </si>
  <si>
    <t>1/2 within room 8</t>
  </si>
  <si>
    <t>stones marking eastern edge upper level plus lower room 8 .75*2m swath</t>
  </si>
  <si>
    <t>1*2 in Room 8, 1*2 off its eastern edge and wall</t>
  </si>
  <si>
    <t>depth room 3</t>
  </si>
  <si>
    <t>portion of room 3, and wall between it and room 4</t>
  </si>
  <si>
    <t>depth rooms 2, 3</t>
  </si>
  <si>
    <t>1*.25, 2*.75</t>
  </si>
  <si>
    <t>small swath of back of room 2, niche, larger swath of room 3, with dividing rocks</t>
  </si>
  <si>
    <t>pit in room 3?</t>
  </si>
  <si>
    <t>??</t>
  </si>
  <si>
    <t>10b-G</t>
  </si>
  <si>
    <t>1-F</t>
  </si>
  <si>
    <t>1-G</t>
  </si>
  <si>
    <t>1-H</t>
  </si>
  <si>
    <t>in front of room 1 including a small part of room floor</t>
  </si>
  <si>
    <t>in front of room 1 including a 1*1 part of room floor</t>
  </si>
  <si>
    <t>portion of unit includes pasillo</t>
  </si>
  <si>
    <t>block of stone that defines room 2</t>
  </si>
  <si>
    <t>1/2 of unit is in front of room 3, other is on block of stone that defines room 2</t>
  </si>
  <si>
    <t>front of room 3 and its exterior (south) wall</t>
  </si>
  <si>
    <t>front of room 4, part of its walls, and a .50*1m section if its interior</t>
  </si>
  <si>
    <t>1/2 inside, 1/2 outside room 4 and its exterior wall</t>
  </si>
  <si>
    <t>SE corner of structure and off structure area</t>
  </si>
  <si>
    <t>fill room 1?</t>
  </si>
  <si>
    <t>fill room 1</t>
  </si>
  <si>
    <t>1/2 west pasillo wall, 1/2 pasillo fill</t>
  </si>
  <si>
    <t>1/2 room 2 fill</t>
  </si>
  <si>
    <t>fill</t>
  </si>
  <si>
    <t>3/4 unit is rocks dividing rooms 3, 4, 1/4 is in room 4</t>
  </si>
  <si>
    <t>1/2 of unit is in room 4, remainder on rear edge of upper level, hardly excavated</t>
  </si>
  <si>
    <t>fill of east wall and top of room 8?</t>
  </si>
  <si>
    <t>1/2 room 8 and 1/2 area to the east (off structure)</t>
  </si>
  <si>
    <t>3-Y</t>
  </si>
  <si>
    <t>3?</t>
  </si>
  <si>
    <t>SW corner of upper structure level, rubble and big tree</t>
  </si>
  <si>
    <t>4b-E</t>
  </si>
  <si>
    <t>4b-G</t>
  </si>
  <si>
    <t>interior souther space of room 5, on the upper level west edge of structure (was pot found here?</t>
  </si>
  <si>
    <t>included part of fill of room 1 (south 1/2 of unit and soil on upper level (north 1/2 fo unt)</t>
  </si>
  <si>
    <t>.75*1.80</t>
  </si>
  <si>
    <t>base of this unit hit pottery smashed over bench</t>
  </si>
  <si>
    <t>5a-E</t>
  </si>
  <si>
    <t>5a-F</t>
  </si>
  <si>
    <t>5a-G</t>
  </si>
  <si>
    <t>5b-F</t>
  </si>
  <si>
    <t>5b-J</t>
  </si>
  <si>
    <t>6a-D</t>
  </si>
  <si>
    <t>6a-E</t>
  </si>
  <si>
    <t xml:space="preserve"> Cala E (4-E, 6-E, 8-E) part A is deeper to south and front of wall, part B is over the upper wall</t>
  </si>
  <si>
    <t>6a-H</t>
  </si>
  <si>
    <t>6a-M</t>
  </si>
  <si>
    <t>6b-c</t>
  </si>
  <si>
    <t>6b-D</t>
  </si>
  <si>
    <t>6b-H</t>
  </si>
  <si>
    <t>6b-L</t>
  </si>
  <si>
    <t>Cala G (4-G, 6-G, 8-G, 10-G) A is south front of structure and B is over the wall</t>
  </si>
  <si>
    <t>7a-C</t>
  </si>
  <si>
    <t>7a-D</t>
  </si>
  <si>
    <t>7a-E</t>
  </si>
  <si>
    <t>7b-C</t>
  </si>
  <si>
    <t>7b-E</t>
  </si>
  <si>
    <t>8a-C</t>
  </si>
  <si>
    <t>8a-E</t>
  </si>
  <si>
    <t>8a-G</t>
  </si>
  <si>
    <t>8a-H</t>
  </si>
  <si>
    <t>8a-I</t>
  </si>
  <si>
    <t>8a-J</t>
  </si>
  <si>
    <t>8a-K</t>
  </si>
  <si>
    <t>8a-L</t>
  </si>
  <si>
    <t>8b-E</t>
  </si>
  <si>
    <t>8b-I</t>
  </si>
  <si>
    <t>8b-K</t>
  </si>
  <si>
    <t>8b-L</t>
  </si>
  <si>
    <t>9a-E</t>
  </si>
  <si>
    <t>Room 1 floor</t>
  </si>
  <si>
    <t>3.65*1.3</t>
  </si>
  <si>
    <t>Room 1 bench</t>
  </si>
  <si>
    <t>3.22*.76</t>
  </si>
  <si>
    <t>Room 3</t>
  </si>
  <si>
    <t>Room 4</t>
  </si>
  <si>
    <t xml:space="preserve"> 2*2 + 1*1</t>
  </si>
  <si>
    <t>Bench 1</t>
  </si>
  <si>
    <t>4.2*2.7</t>
  </si>
  <si>
    <t>pozo bench 1</t>
  </si>
  <si>
    <t>Bench 2</t>
  </si>
  <si>
    <t>Bench 3</t>
  </si>
  <si>
    <t>2.3*2.1</t>
  </si>
  <si>
    <t>Bench 4</t>
  </si>
  <si>
    <t>2.4*2.2</t>
  </si>
  <si>
    <t>Bench 5</t>
  </si>
  <si>
    <t>2.5*2</t>
  </si>
  <si>
    <t>pozo bench 5</t>
  </si>
  <si>
    <t>Room 7</t>
  </si>
  <si>
    <t>Room 6</t>
  </si>
  <si>
    <t>Room 8</t>
  </si>
  <si>
    <t>1/2 unit only 20 cm deep other half is 65 cm deep</t>
  </si>
  <si>
    <t>Arbitrary ~ 10 cm level.</t>
  </si>
  <si>
    <t>~ 10 cm arbitrary level.</t>
  </si>
  <si>
    <t>Arbitrary ~ 10 cm level within pockets in the bedrock made evident by Lot 6064.</t>
  </si>
  <si>
    <t>Excavates remaining pockets in bedrock. Entire cuadro brought to bedrock.</t>
  </si>
  <si>
    <t>~ 10 cm arbitrary level. Excludes rock clusters in NW and E portions of the cuadro.</t>
  </si>
  <si>
    <t>Removal of NW rock cluster and excavation to bedrock.</t>
  </si>
  <si>
    <t>Takes ~ 1/2 of cuadro to bedrock. Excludes rock cluster in E portion of the cuadro and where bedrock is already evident.</t>
  </si>
  <si>
    <t>.2*.2</t>
  </si>
  <si>
    <t>Removal of E rock cluster and excavation of to bedrock. Entire cuadro is at bedrock.</t>
  </si>
  <si>
    <t xml:space="preserve">~ 10 cm arbitrary level. </t>
  </si>
  <si>
    <t>~ 10 cm arbitrary level. Midden fill or midden</t>
  </si>
  <si>
    <t>~ 10 cm arbitrary level. Midden or midden fill, partial bedrock</t>
  </si>
  <si>
    <t>Bedrock resulting from Lot 6100 through most of cuadro. This lot removes the remainder.</t>
  </si>
  <si>
    <t>Single level takes cuadro to bedrock. Midden/midden fill</t>
  </si>
  <si>
    <t xml:space="preserve">Single level takes cuadro to bedrock. </t>
  </si>
  <si>
    <t>22-D-a</t>
  </si>
  <si>
    <t>.60*.75</t>
  </si>
  <si>
    <t>Burial 09-02. West side of Cuadro 22-D-a</t>
  </si>
  <si>
    <t>23-D</t>
  </si>
  <si>
    <t>Burial 09-01. Eastern 1/2 of Pozo 23-D (23-D-a).</t>
  </si>
  <si>
    <t>Burial 09-01. Western 1/2 of Pozo 23-D (23-D-a).</t>
  </si>
  <si>
    <t>Burial 09-02. Western 1/2 of Pozo 23-D (23-D-a).</t>
  </si>
  <si>
    <t>Burial pit, N end of Cuadro 23-D-a</t>
  </si>
  <si>
    <t>Anticipated ~ 10 cm arbitrary but large fill stones limit excavation in W of cuadro.</t>
  </si>
  <si>
    <t>Excation of eastern 1/2 of cuadro ~ 10 cm. Western 1/2 is rock wall defining a terrace. E-W linear rocks also pedestalled. Dense sherds</t>
  </si>
  <si>
    <t>Excavation of eastern 1/2 of cuadro (200 x 110 cm) ~ 10 cm. Western 1/2 is rock wall defining a terrace. E-W linear rocks remain pedestalled.</t>
  </si>
  <si>
    <t>Excation of eastern 1/2 of cuadro to bedrock (200 x 110 cm). Western 1/2 is rock wall defining a terrace. E-W linear rocks remain pedestalled. Excavated area = 100x105x90x65.</t>
  </si>
  <si>
    <t>Removal of linear stones and excavation underneath to bedrock.</t>
  </si>
  <si>
    <t>~ 10 cm arbitrary level. Level also probes for E wall of Str. I-55a.</t>
  </si>
  <si>
    <t>~ 10 cm arbitrary level. Rocks in W and NW corners left to identify whether they are parts of walls.</t>
  </si>
  <si>
    <t>Takes cuadro to bedrock. Rocks mentioned in Lot 6108 also removed.</t>
  </si>
  <si>
    <t>~ 10 cm arbitrary level. Also tries to locate E wall of Str. I-55a.</t>
  </si>
  <si>
    <t>~ 10 cm arbitrary level. Also removes stones left in place in SW corner in Lot 6109.</t>
  </si>
  <si>
    <t xml:space="preserve">Takes cuadro to bedrock.  </t>
  </si>
  <si>
    <t xml:space="preserve">~ 10 cm arbitrary level for all but NW 1/4 of cuadro. NW corner may be inside Str. I-55's SE wall and will be excavated separately. </t>
  </si>
  <si>
    <t>Excavates a few cm from NW corner of cuadro to level = to Lot 6101. This lot thought to be within wall of Str. I-55a.</t>
  </si>
  <si>
    <t>Continuation excavation of arbitrary ~ 10 cm in all but the NW 1/4 of cuadro (see Lot 6101).</t>
  </si>
  <si>
    <t>~ 10 cm arbitrary level in NW section of cuadro only. See lots 6101, 6110, 6113, and 6118.</t>
  </si>
  <si>
    <t>Excavates to bedrock in eastern 1/2 of cuadro, portion other than bedrock &amp; NW corner which is part of structure wall.</t>
  </si>
  <si>
    <t xml:space="preserve">Takes NW corner to bedrock. Entire cuadro now at bedrock. Stones were part of structural fall - </t>
  </si>
  <si>
    <t>excavation of bedrock pocket in corner. See Lots 6101, 6110, 6113, 6118, and 6121.</t>
  </si>
  <si>
    <t>2X1.5m</t>
  </si>
  <si>
    <t>~ 10 cm level with the exception of the NE portion of the cuadro where bedrock already shows. Midden/midden fill</t>
  </si>
  <si>
    <t>Brings entire cuadro down to bedrock.</t>
  </si>
  <si>
    <t>Excavates entire cuadro to rock fill underlying apparent terrace.</t>
  </si>
  <si>
    <t>Single Lot takes cuadro to desired final level  of terrace's (Etapa 2) rock fill .</t>
  </si>
  <si>
    <t xml:space="preserve">Removal of topsoil to level of rock fill. Lot also defines eastern wall of Etapa 2 and exterior of eastern wall of Str. I-55a. </t>
  </si>
  <si>
    <t>Only excavation level in cuadro. Removal of matrix overlying rock fill of SE platform (Etapa 2) to define SE wall of Str. I-55a and wall running from NW - SE in cuadro.</t>
  </si>
  <si>
    <t>~ 10 cm arbitrary level and removal of rock fall left in Lot 6116.</t>
  </si>
  <si>
    <t>Takes entire cuadro to bedrock.</t>
  </si>
  <si>
    <t>Takes cuadro to level of fill stones. Bedrock near surface, rocks &amp; bedrock used to make level surface here</t>
  </si>
  <si>
    <t>Except very large rock fill in SW corner, this Lot takes the NE part of cuadro to bedrock, rocks used as fill to make level surface</t>
  </si>
  <si>
    <t>Removes large rock fill in SW (see Lot 6103) and takes entire cuadro to bedrock.</t>
  </si>
  <si>
    <t>Looks for wall observed in Cuadros 5-C and 6-C. Wall identified in N side of Cuadro 4-C.</t>
  </si>
  <si>
    <t>Looks for additional walls and brings cuadro to desired level at rock fill. Wall at N of cuadro aligns with wall in Cuadro 6-C (Etapa 3). Wall in S of cuadro separates platform (Etapa 3) from off-platform leveled area (Etapa 4).</t>
  </si>
  <si>
    <t>Lot excavates only the portion of the cuadro N of the W-E running wall. Excavated to the desired final level of rock fill for the terrace (Etapa 2).</t>
  </si>
  <si>
    <t>Lot excavates only the central portion of the cuadro inside the wall between rock alignments, to the desired level of rock fill (Etapa 2).</t>
  </si>
  <si>
    <t>Lot excavates only the portion of the cuadro that is south outside of rock alignments to the desired level of rock fill (Etapt 2).</t>
  </si>
  <si>
    <t>Attempt to define levels of N and S walls in cuadro to determine if they are at the same level as those in Cuadros 4-D and 5-D.</t>
  </si>
  <si>
    <t>Atop structure. Level takes entire cuadro to construction fill.</t>
  </si>
  <si>
    <t>~ 10 cm arbitrary level removed from between rock fall.</t>
  </si>
  <si>
    <t>Except large stones in W portion of cuadro, removes rock fall and goes down ~ 10 cm.</t>
  </si>
  <si>
    <t>Removes large rock fill in W of cuadro and takes entire cuadro to bedrock. N profile shaves pre-structure construction layers, plaster floor</t>
  </si>
  <si>
    <t>2*.70</t>
  </si>
  <si>
    <t>Removal of rock fall in western 1/3 of cuadro and the underlying matrix. Takes entire cuadro to bedrock. Includes one plastered boulder same level as plaster floor of earlier structure seen in n. profile, sherds of a partial bowl bagged sep from beneath a fill boulder</t>
  </si>
  <si>
    <t>Removal of rock fall plus ~ 10 cm arbitrary level, some stones used to level surface to bedrock heights</t>
  </si>
  <si>
    <t>With the exception of a deep pocket, this Lot excavates the cuadro to bedrock.</t>
  </si>
  <si>
    <t>Excavates deep pocket in bedrock. Completes excavation of this cuadro.</t>
  </si>
  <si>
    <t>Y-45a</t>
  </si>
  <si>
    <t>2-LM/6-LM</t>
  </si>
  <si>
    <t>3-LM</t>
  </si>
  <si>
    <t>4-LM</t>
  </si>
  <si>
    <t>5-LM</t>
  </si>
  <si>
    <t>Rear off structure cuads 2CDEIJKM, 1FGH</t>
  </si>
  <si>
    <t>Random units over rubble</t>
  </si>
  <si>
    <t>Random units over rubble off Room 5</t>
  </si>
  <si>
    <t>Random units over rubble off west edge</t>
  </si>
  <si>
    <t>Random units over rubble off east edge</t>
  </si>
  <si>
    <t>Units around structure margins</t>
  </si>
  <si>
    <t>Units around structure margins, clearing for wall</t>
  </si>
  <si>
    <t>2X.75</t>
  </si>
  <si>
    <t>9-?</t>
  </si>
  <si>
    <t>10-?</t>
  </si>
  <si>
    <t>Unit straddling front wall and area above 8IJIKL</t>
  </si>
  <si>
    <t>Units around structure margins, east side</t>
  </si>
  <si>
    <t>Over bench</t>
  </si>
  <si>
    <t>Rear space upper level behind benches</t>
  </si>
  <si>
    <t>1.75X2</t>
  </si>
  <si>
    <t>4-K bench 5</t>
  </si>
  <si>
    <t>5-K bench 5</t>
  </si>
  <si>
    <t>1.5x.25</t>
  </si>
  <si>
    <t>5-J bench 4</t>
  </si>
  <si>
    <t>5-H bench 3</t>
  </si>
  <si>
    <t>6-E/6-F bench 2</t>
  </si>
  <si>
    <t>5-D/6-D/7-D bench</t>
  </si>
  <si>
    <t>2X4</t>
  </si>
  <si>
    <t xml:space="preserve">over floors rooms 6 and 7 </t>
  </si>
  <si>
    <t>pozo in 7-F</t>
  </si>
  <si>
    <t>pozo in 7-K</t>
  </si>
  <si>
    <t>pozo in 5-G</t>
  </si>
  <si>
    <t>pozo in 5-J</t>
  </si>
  <si>
    <t xml:space="preserve">1x2 </t>
  </si>
  <si>
    <t>pozo in 6-E</t>
  </si>
  <si>
    <t>pozo in 6-G</t>
  </si>
  <si>
    <t>pozo in 4-E</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</si>
</sst>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quot;Yes&quot;;&quot;Yes&quot;;&quot;No&quot;"/>
    <numFmt numFmtId="166" formatCode="&quot;True&quot;;&quot;True&quot;;&quot;False&quot;"/>
    <numFmt numFmtId="167" formatCode="&quot;On&quot;;&quot;On&quot;;&quot;Off&quot;"/>
    <numFmt numFmtId="168" formatCode="[$€-2]\ #,##0.00_);[Red]\([$€-2]\ #,##0.00\)"/>
    <numFmt numFmtId="169" formatCode="m/d/yyyy"/>
  </numFmts>
  <fonts count="39">
    <font>
      <sz val="11"/>
      <color theme="1"/>
      <name val="Calibri"/>
      <family val="2"/>
    </font>
    <font>
      <sz val="11"/>
      <color indexed="8"/>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u val="single"/>
      <sz val="11"/>
      <color indexed="30"/>
      <name val="Calibri"/>
      <family val="2"/>
    </font>
    <font>
      <u val="single"/>
      <sz val="11"/>
      <color indexed="25"/>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11"/>
      <color rgb="FF00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1" fillId="26" borderId="0" applyNumberFormat="0" applyBorder="0" applyAlignment="0" applyProtection="0"/>
    <xf numFmtId="0" fontId="22" fillId="27" borderId="1" applyNumberFormat="0" applyAlignment="0" applyProtection="0"/>
    <xf numFmtId="0" fontId="2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6" fillId="29"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30" borderId="1" applyNumberFormat="0" applyAlignment="0" applyProtection="0"/>
    <xf numFmtId="0" fontId="32" fillId="0" borderId="6" applyNumberFormat="0" applyFill="0" applyAlignment="0" applyProtection="0"/>
    <xf numFmtId="0" fontId="33" fillId="31" borderId="0" applyNumberFormat="0" applyBorder="0" applyAlignment="0" applyProtection="0"/>
    <xf numFmtId="0" fontId="0" fillId="32" borderId="7" applyNumberFormat="0" applyFont="0" applyAlignment="0" applyProtection="0"/>
    <xf numFmtId="0" fontId="34" fillId="27" borderId="8" applyNumberFormat="0" applyAlignment="0" applyProtection="0"/>
    <xf numFmtId="9" fontId="0" fillId="0" borderId="0" applyFont="0" applyFill="0" applyBorder="0" applyAlignment="0" applyProtection="0"/>
    <xf numFmtId="0" fontId="35" fillId="0" borderId="0" applyNumberFormat="0" applyFill="0" applyBorder="0" applyAlignment="0" applyProtection="0"/>
    <xf numFmtId="0" fontId="36" fillId="0" borderId="9" applyNumberFormat="0" applyFill="0" applyAlignment="0" applyProtection="0"/>
    <xf numFmtId="0" fontId="37" fillId="0" borderId="0" applyNumberFormat="0" applyFill="0" applyBorder="0" applyAlignment="0" applyProtection="0"/>
  </cellStyleXfs>
  <cellXfs count="5">
    <xf numFmtId="0" fontId="0" fillId="0" borderId="0" xfId="0" applyFont="1" applyAlignment="1">
      <alignment/>
    </xf>
    <xf numFmtId="0" fontId="0" fillId="0" borderId="0" xfId="0" applyAlignment="1">
      <alignment horizontal="center"/>
    </xf>
    <xf numFmtId="2" fontId="0" fillId="0" borderId="0" xfId="0" applyNumberFormat="1" applyAlignment="1">
      <alignment horizontal="center"/>
    </xf>
    <xf numFmtId="0" fontId="38" fillId="0" borderId="0" xfId="0" applyFont="1" applyAlignment="1">
      <alignment/>
    </xf>
    <xf numFmtId="16" fontId="0" fillId="0" borderId="0" xfId="0" applyNumberFormat="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M1870"/>
  <sheetViews>
    <sheetView tabSelected="1" zoomScale="90" zoomScaleNormal="90" zoomScalePageLayoutView="0" workbookViewId="0" topLeftCell="A1740">
      <selection activeCell="C1771" sqref="C1771"/>
    </sheetView>
  </sheetViews>
  <sheetFormatPr defaultColWidth="11.421875" defaultRowHeight="15"/>
  <cols>
    <col min="1" max="5" width="8.8515625" style="0" customWidth="1"/>
    <col min="6" max="6" width="13.28125" style="0" customWidth="1"/>
    <col min="7" max="7" width="16.7109375" style="0" customWidth="1"/>
    <col min="8" max="8" width="14.421875" style="0" customWidth="1"/>
    <col min="9" max="9" width="8.8515625" style="0" customWidth="1"/>
    <col min="10" max="10" width="9.421875" style="0" customWidth="1"/>
    <col min="11" max="16384" width="8.8515625" style="0" customWidth="1"/>
  </cols>
  <sheetData>
    <row r="1" spans="1:13" ht="15">
      <c r="A1" t="s">
        <v>0</v>
      </c>
      <c r="B1" t="s">
        <v>1</v>
      </c>
      <c r="C1" t="s">
        <v>2</v>
      </c>
      <c r="D1" t="s">
        <v>3</v>
      </c>
      <c r="E1" t="s">
        <v>4</v>
      </c>
      <c r="F1" t="s">
        <v>5</v>
      </c>
      <c r="G1" t="s">
        <v>6</v>
      </c>
      <c r="H1" t="s">
        <v>7</v>
      </c>
      <c r="I1" t="s">
        <v>8</v>
      </c>
      <c r="J1" t="s">
        <v>9</v>
      </c>
      <c r="K1" t="s">
        <v>10</v>
      </c>
      <c r="L1" t="s">
        <v>11</v>
      </c>
      <c r="M1" t="s">
        <v>1129</v>
      </c>
    </row>
    <row r="2" spans="1:11" ht="15">
      <c r="A2" t="s">
        <v>12</v>
      </c>
      <c r="B2" t="s">
        <v>13</v>
      </c>
      <c r="C2">
        <v>8000</v>
      </c>
      <c r="D2">
        <v>1</v>
      </c>
      <c r="E2" t="s">
        <v>14</v>
      </c>
      <c r="F2" t="s">
        <v>15</v>
      </c>
      <c r="G2">
        <v>9</v>
      </c>
      <c r="H2" t="s">
        <v>16</v>
      </c>
      <c r="I2">
        <v>3</v>
      </c>
      <c r="J2">
        <f>(G2/100)*I2</f>
        <v>0.27</v>
      </c>
      <c r="K2" t="s">
        <v>17</v>
      </c>
    </row>
    <row r="3" spans="1:11" ht="15">
      <c r="A3" t="s">
        <v>12</v>
      </c>
      <c r="B3" t="s">
        <v>18</v>
      </c>
      <c r="C3">
        <v>8001</v>
      </c>
      <c r="D3">
        <v>1</v>
      </c>
      <c r="E3" t="s">
        <v>14</v>
      </c>
      <c r="F3" t="s">
        <v>15</v>
      </c>
      <c r="G3">
        <v>8</v>
      </c>
      <c r="H3" t="s">
        <v>16</v>
      </c>
      <c r="I3">
        <v>3</v>
      </c>
      <c r="J3">
        <f aca="true" t="shared" si="0" ref="J3:J66">(G3/100)*I3</f>
        <v>0.24</v>
      </c>
      <c r="K3" t="s">
        <v>19</v>
      </c>
    </row>
    <row r="4" spans="1:11" ht="15">
      <c r="A4" t="s">
        <v>12</v>
      </c>
      <c r="B4" t="s">
        <v>20</v>
      </c>
      <c r="C4">
        <v>8002</v>
      </c>
      <c r="D4">
        <v>1</v>
      </c>
      <c r="E4" t="s">
        <v>14</v>
      </c>
      <c r="F4" t="s">
        <v>15</v>
      </c>
      <c r="G4">
        <v>4.8</v>
      </c>
      <c r="H4" t="s">
        <v>21</v>
      </c>
      <c r="I4">
        <v>4</v>
      </c>
      <c r="J4">
        <f t="shared" si="0"/>
        <v>0.192</v>
      </c>
      <c r="K4" t="s">
        <v>22</v>
      </c>
    </row>
    <row r="5" spans="1:11" ht="15">
      <c r="A5" t="s">
        <v>12</v>
      </c>
      <c r="B5" t="s">
        <v>23</v>
      </c>
      <c r="C5">
        <v>8003</v>
      </c>
      <c r="D5">
        <v>1</v>
      </c>
      <c r="E5" t="s">
        <v>14</v>
      </c>
      <c r="F5" t="s">
        <v>15</v>
      </c>
      <c r="G5">
        <v>11.4</v>
      </c>
      <c r="H5" t="s">
        <v>21</v>
      </c>
      <c r="I5">
        <v>4</v>
      </c>
      <c r="J5">
        <f t="shared" si="0"/>
        <v>0.456</v>
      </c>
      <c r="K5" t="s">
        <v>24</v>
      </c>
    </row>
    <row r="6" spans="1:11" ht="15">
      <c r="A6" t="s">
        <v>12</v>
      </c>
      <c r="B6" t="s">
        <v>25</v>
      </c>
      <c r="C6">
        <v>8004</v>
      </c>
      <c r="D6">
        <v>1</v>
      </c>
      <c r="E6" t="s">
        <v>14</v>
      </c>
      <c r="F6" t="s">
        <v>15</v>
      </c>
      <c r="G6">
        <v>10.4</v>
      </c>
      <c r="H6" t="s">
        <v>21</v>
      </c>
      <c r="I6">
        <v>4</v>
      </c>
      <c r="J6">
        <f t="shared" si="0"/>
        <v>0.41600000000000004</v>
      </c>
      <c r="K6" t="s">
        <v>26</v>
      </c>
    </row>
    <row r="7" spans="1:11" ht="15">
      <c r="A7" t="s">
        <v>12</v>
      </c>
      <c r="B7" t="s">
        <v>27</v>
      </c>
      <c r="C7">
        <v>8005</v>
      </c>
      <c r="D7">
        <v>1</v>
      </c>
      <c r="E7" t="s">
        <v>14</v>
      </c>
      <c r="F7" t="s">
        <v>15</v>
      </c>
      <c r="G7">
        <v>2.2</v>
      </c>
      <c r="H7" t="s">
        <v>21</v>
      </c>
      <c r="I7">
        <v>4</v>
      </c>
      <c r="J7">
        <f t="shared" si="0"/>
        <v>0.08800000000000001</v>
      </c>
      <c r="K7" t="s">
        <v>28</v>
      </c>
    </row>
    <row r="8" spans="1:11" ht="15">
      <c r="A8" t="s">
        <v>12</v>
      </c>
      <c r="B8" t="s">
        <v>18</v>
      </c>
      <c r="C8">
        <v>8006</v>
      </c>
      <c r="D8">
        <v>2</v>
      </c>
      <c r="E8" t="s">
        <v>29</v>
      </c>
      <c r="F8" t="s">
        <v>15</v>
      </c>
      <c r="G8">
        <v>21</v>
      </c>
      <c r="H8" t="s">
        <v>30</v>
      </c>
      <c r="I8">
        <f>0.5*2</f>
        <v>1</v>
      </c>
      <c r="J8">
        <f t="shared" si="0"/>
        <v>0.21</v>
      </c>
      <c r="K8" t="s">
        <v>31</v>
      </c>
    </row>
    <row r="9" spans="1:11" ht="15">
      <c r="A9" t="s">
        <v>12</v>
      </c>
      <c r="B9" t="s">
        <v>20</v>
      </c>
      <c r="C9">
        <v>8007</v>
      </c>
      <c r="D9">
        <v>2</v>
      </c>
      <c r="E9" t="s">
        <v>29</v>
      </c>
      <c r="F9" t="s">
        <v>32</v>
      </c>
      <c r="G9">
        <v>3.6</v>
      </c>
      <c r="H9" t="s">
        <v>21</v>
      </c>
      <c r="I9">
        <v>4</v>
      </c>
      <c r="J9">
        <f t="shared" si="0"/>
        <v>0.14400000000000002</v>
      </c>
      <c r="K9" t="s">
        <v>33</v>
      </c>
    </row>
    <row r="10" spans="1:11" ht="15">
      <c r="A10" t="s">
        <v>12</v>
      </c>
      <c r="B10" t="s">
        <v>23</v>
      </c>
      <c r="C10">
        <v>8008</v>
      </c>
      <c r="D10">
        <v>2</v>
      </c>
      <c r="E10" t="s">
        <v>14</v>
      </c>
      <c r="F10" t="s">
        <v>15</v>
      </c>
      <c r="G10">
        <v>14.8</v>
      </c>
      <c r="H10" t="s">
        <v>34</v>
      </c>
      <c r="I10">
        <v>3</v>
      </c>
      <c r="J10">
        <f t="shared" si="0"/>
        <v>0.44400000000000006</v>
      </c>
      <c r="K10" t="s">
        <v>35</v>
      </c>
    </row>
    <row r="11" spans="1:11" ht="15">
      <c r="A11" t="s">
        <v>12</v>
      </c>
      <c r="B11" t="s">
        <v>13</v>
      </c>
      <c r="C11">
        <v>8009</v>
      </c>
      <c r="D11">
        <v>1</v>
      </c>
      <c r="E11" t="s">
        <v>14</v>
      </c>
      <c r="F11" t="s">
        <v>15</v>
      </c>
      <c r="G11">
        <v>20</v>
      </c>
      <c r="H11" t="s">
        <v>36</v>
      </c>
      <c r="I11">
        <v>1</v>
      </c>
      <c r="J11">
        <f t="shared" si="0"/>
        <v>0.2</v>
      </c>
      <c r="K11" t="s">
        <v>37</v>
      </c>
    </row>
    <row r="12" spans="1:11" ht="15">
      <c r="A12" t="s">
        <v>12</v>
      </c>
      <c r="B12" t="s">
        <v>25</v>
      </c>
      <c r="C12">
        <v>8010</v>
      </c>
      <c r="D12">
        <v>2</v>
      </c>
      <c r="E12" t="s">
        <v>14</v>
      </c>
      <c r="F12" t="s">
        <v>15</v>
      </c>
      <c r="G12">
        <v>4.8</v>
      </c>
      <c r="H12" t="s">
        <v>21</v>
      </c>
      <c r="I12">
        <v>4</v>
      </c>
      <c r="J12">
        <f t="shared" si="0"/>
        <v>0.192</v>
      </c>
      <c r="K12" t="s">
        <v>26</v>
      </c>
    </row>
    <row r="13" spans="1:11" ht="15">
      <c r="A13" t="s">
        <v>12</v>
      </c>
      <c r="B13" t="s">
        <v>13</v>
      </c>
      <c r="C13">
        <v>8011</v>
      </c>
      <c r="D13">
        <v>2</v>
      </c>
      <c r="E13" t="s">
        <v>29</v>
      </c>
      <c r="F13" t="s">
        <v>15</v>
      </c>
      <c r="G13">
        <v>19.5</v>
      </c>
      <c r="H13" t="s">
        <v>16</v>
      </c>
      <c r="I13">
        <v>3</v>
      </c>
      <c r="J13">
        <f t="shared" si="0"/>
        <v>0.585</v>
      </c>
      <c r="K13" t="s">
        <v>38</v>
      </c>
    </row>
    <row r="14" spans="1:11" ht="15">
      <c r="A14" t="s">
        <v>12</v>
      </c>
      <c r="B14" t="s">
        <v>25</v>
      </c>
      <c r="C14">
        <v>8012</v>
      </c>
      <c r="D14">
        <v>3</v>
      </c>
      <c r="E14" t="s">
        <v>14</v>
      </c>
      <c r="F14" t="s">
        <v>15</v>
      </c>
      <c r="G14">
        <v>8.6</v>
      </c>
      <c r="H14" t="s">
        <v>21</v>
      </c>
      <c r="I14">
        <v>4</v>
      </c>
      <c r="J14">
        <f t="shared" si="0"/>
        <v>0.344</v>
      </c>
      <c r="K14" t="s">
        <v>26</v>
      </c>
    </row>
    <row r="15" spans="1:11" ht="15">
      <c r="A15" t="s">
        <v>12</v>
      </c>
      <c r="B15" t="s">
        <v>27</v>
      </c>
      <c r="C15">
        <v>8013</v>
      </c>
      <c r="D15">
        <v>2</v>
      </c>
      <c r="E15" t="s">
        <v>14</v>
      </c>
      <c r="F15" t="s">
        <v>15</v>
      </c>
      <c r="G15">
        <v>5.6</v>
      </c>
      <c r="H15" t="s">
        <v>21</v>
      </c>
      <c r="I15">
        <v>4</v>
      </c>
      <c r="J15">
        <f t="shared" si="0"/>
        <v>0.22399999999999998</v>
      </c>
      <c r="K15" t="s">
        <v>39</v>
      </c>
    </row>
    <row r="16" spans="1:11" ht="15">
      <c r="A16" t="s">
        <v>12</v>
      </c>
      <c r="B16" t="s">
        <v>40</v>
      </c>
      <c r="C16">
        <v>8014</v>
      </c>
      <c r="D16">
        <v>2</v>
      </c>
      <c r="E16" t="s">
        <v>14</v>
      </c>
      <c r="F16" t="s">
        <v>41</v>
      </c>
      <c r="G16">
        <v>6.2</v>
      </c>
      <c r="H16" t="s">
        <v>16</v>
      </c>
      <c r="I16">
        <v>3</v>
      </c>
      <c r="J16">
        <f t="shared" si="0"/>
        <v>0.186</v>
      </c>
      <c r="K16" t="s">
        <v>42</v>
      </c>
    </row>
    <row r="17" spans="1:11" ht="15">
      <c r="A17" t="s">
        <v>12</v>
      </c>
      <c r="B17" t="s">
        <v>13</v>
      </c>
      <c r="C17">
        <v>8015</v>
      </c>
      <c r="D17">
        <v>2</v>
      </c>
      <c r="E17" t="s">
        <v>29</v>
      </c>
      <c r="F17" t="s">
        <v>41</v>
      </c>
      <c r="G17">
        <v>0</v>
      </c>
      <c r="H17" t="s">
        <v>43</v>
      </c>
      <c r="J17">
        <f t="shared" si="0"/>
        <v>0</v>
      </c>
      <c r="K17" t="s">
        <v>44</v>
      </c>
    </row>
    <row r="18" spans="1:11" ht="15">
      <c r="A18" t="s">
        <v>12</v>
      </c>
      <c r="B18" t="s">
        <v>25</v>
      </c>
      <c r="C18">
        <v>8016</v>
      </c>
      <c r="D18">
        <v>4</v>
      </c>
      <c r="E18" t="s">
        <v>14</v>
      </c>
      <c r="F18" t="s">
        <v>41</v>
      </c>
      <c r="G18">
        <v>8</v>
      </c>
      <c r="H18" t="s">
        <v>16</v>
      </c>
      <c r="I18">
        <f>1.5*2</f>
        <v>3</v>
      </c>
      <c r="J18">
        <f t="shared" si="0"/>
        <v>0.24</v>
      </c>
      <c r="K18" t="s">
        <v>45</v>
      </c>
    </row>
    <row r="19" spans="1:11" ht="15">
      <c r="A19" t="s">
        <v>12</v>
      </c>
      <c r="B19" t="s">
        <v>46</v>
      </c>
      <c r="C19">
        <v>8017</v>
      </c>
      <c r="D19">
        <v>1</v>
      </c>
      <c r="E19" t="s">
        <v>14</v>
      </c>
      <c r="F19" t="s">
        <v>41</v>
      </c>
      <c r="G19">
        <v>11</v>
      </c>
      <c r="H19" t="s">
        <v>47</v>
      </c>
      <c r="I19">
        <v>2</v>
      </c>
      <c r="J19">
        <f t="shared" si="0"/>
        <v>0.22</v>
      </c>
      <c r="K19" t="s">
        <v>48</v>
      </c>
    </row>
    <row r="20" spans="1:11" ht="15">
      <c r="A20" t="s">
        <v>12</v>
      </c>
      <c r="B20" t="s">
        <v>49</v>
      </c>
      <c r="C20">
        <v>8018</v>
      </c>
      <c r="D20">
        <v>1</v>
      </c>
      <c r="E20" t="s">
        <v>14</v>
      </c>
      <c r="F20" t="s">
        <v>41</v>
      </c>
      <c r="G20">
        <v>3.6</v>
      </c>
      <c r="H20" t="s">
        <v>21</v>
      </c>
      <c r="I20">
        <v>4</v>
      </c>
      <c r="J20">
        <f t="shared" si="0"/>
        <v>0.14400000000000002</v>
      </c>
      <c r="K20" t="s">
        <v>50</v>
      </c>
    </row>
    <row r="21" spans="1:11" ht="15">
      <c r="A21" t="s">
        <v>12</v>
      </c>
      <c r="B21" t="s">
        <v>51</v>
      </c>
      <c r="C21">
        <v>8019</v>
      </c>
      <c r="D21">
        <v>1</v>
      </c>
      <c r="E21" t="s">
        <v>14</v>
      </c>
      <c r="F21" t="s">
        <v>41</v>
      </c>
      <c r="G21">
        <v>11.6</v>
      </c>
      <c r="H21" t="s">
        <v>52</v>
      </c>
      <c r="I21">
        <v>2</v>
      </c>
      <c r="J21">
        <f t="shared" si="0"/>
        <v>0.23199999999999998</v>
      </c>
      <c r="K21" t="s">
        <v>53</v>
      </c>
    </row>
    <row r="22" spans="1:11" ht="15">
      <c r="A22" t="s">
        <v>12</v>
      </c>
      <c r="B22" t="s">
        <v>25</v>
      </c>
      <c r="C22">
        <v>8020</v>
      </c>
      <c r="D22">
        <v>4</v>
      </c>
      <c r="E22" t="s">
        <v>14</v>
      </c>
      <c r="F22" t="s">
        <v>41</v>
      </c>
      <c r="G22">
        <v>10</v>
      </c>
      <c r="H22" t="s">
        <v>54</v>
      </c>
      <c r="I22">
        <v>1</v>
      </c>
      <c r="J22">
        <f t="shared" si="0"/>
        <v>0.1</v>
      </c>
      <c r="K22" t="s">
        <v>55</v>
      </c>
    </row>
    <row r="23" spans="1:11" ht="15">
      <c r="A23" t="s">
        <v>12</v>
      </c>
      <c r="B23" t="s">
        <v>51</v>
      </c>
      <c r="C23">
        <v>8021</v>
      </c>
      <c r="D23">
        <v>1</v>
      </c>
      <c r="E23" t="s">
        <v>14</v>
      </c>
      <c r="F23" t="s">
        <v>41</v>
      </c>
      <c r="G23">
        <v>8.6</v>
      </c>
      <c r="H23" t="s">
        <v>52</v>
      </c>
      <c r="I23">
        <v>2</v>
      </c>
      <c r="J23">
        <f t="shared" si="0"/>
        <v>0.172</v>
      </c>
      <c r="K23" t="s">
        <v>56</v>
      </c>
    </row>
    <row r="24" spans="1:11" ht="15">
      <c r="A24" t="s">
        <v>12</v>
      </c>
      <c r="B24" t="s">
        <v>46</v>
      </c>
      <c r="C24">
        <v>8022</v>
      </c>
      <c r="D24">
        <v>1</v>
      </c>
      <c r="E24" t="s">
        <v>14</v>
      </c>
      <c r="F24" t="s">
        <v>41</v>
      </c>
      <c r="G24">
        <v>6</v>
      </c>
      <c r="H24" t="s">
        <v>57</v>
      </c>
      <c r="I24">
        <f>1*0.75</f>
        <v>0.75</v>
      </c>
      <c r="J24">
        <f t="shared" si="0"/>
        <v>0.045</v>
      </c>
      <c r="K24" t="s">
        <v>58</v>
      </c>
    </row>
    <row r="25" spans="1:11" ht="15">
      <c r="A25" t="s">
        <v>12</v>
      </c>
      <c r="B25" t="s">
        <v>46</v>
      </c>
      <c r="C25">
        <v>8023</v>
      </c>
      <c r="D25">
        <v>1</v>
      </c>
      <c r="E25" t="s">
        <v>14</v>
      </c>
      <c r="F25" t="s">
        <v>41</v>
      </c>
      <c r="G25">
        <v>10</v>
      </c>
      <c r="H25" t="s">
        <v>59</v>
      </c>
      <c r="I25">
        <f>1*1.25</f>
        <v>1.25</v>
      </c>
      <c r="J25">
        <f t="shared" si="0"/>
        <v>0.125</v>
      </c>
      <c r="K25" t="s">
        <v>60</v>
      </c>
    </row>
    <row r="26" spans="1:11" ht="15">
      <c r="A26" t="s">
        <v>12</v>
      </c>
      <c r="B26" t="s">
        <v>40</v>
      </c>
      <c r="C26">
        <v>8024</v>
      </c>
      <c r="D26">
        <v>2</v>
      </c>
      <c r="E26" t="s">
        <v>14</v>
      </c>
      <c r="F26" t="s">
        <v>41</v>
      </c>
      <c r="G26">
        <v>32.5</v>
      </c>
      <c r="H26" t="s">
        <v>16</v>
      </c>
      <c r="I26">
        <v>3</v>
      </c>
      <c r="J26">
        <f t="shared" si="0"/>
        <v>0.9750000000000001</v>
      </c>
      <c r="K26" t="s">
        <v>61</v>
      </c>
    </row>
    <row r="27" spans="1:11" ht="15">
      <c r="A27" t="s">
        <v>12</v>
      </c>
      <c r="B27" t="s">
        <v>49</v>
      </c>
      <c r="C27">
        <v>8025</v>
      </c>
      <c r="D27">
        <v>2</v>
      </c>
      <c r="E27" t="s">
        <v>14</v>
      </c>
      <c r="F27" t="s">
        <v>41</v>
      </c>
      <c r="G27">
        <v>5</v>
      </c>
      <c r="H27" t="s">
        <v>21</v>
      </c>
      <c r="I27">
        <v>4</v>
      </c>
      <c r="J27">
        <f t="shared" si="0"/>
        <v>0.2</v>
      </c>
      <c r="K27" t="s">
        <v>62</v>
      </c>
    </row>
    <row r="28" spans="1:11" ht="15">
      <c r="A28" t="s">
        <v>12</v>
      </c>
      <c r="B28" t="s">
        <v>25</v>
      </c>
      <c r="C28">
        <v>8026</v>
      </c>
      <c r="D28">
        <v>5</v>
      </c>
      <c r="E28" t="s">
        <v>14</v>
      </c>
      <c r="F28" t="s">
        <v>41</v>
      </c>
      <c r="G28">
        <v>10</v>
      </c>
      <c r="H28" t="s">
        <v>54</v>
      </c>
      <c r="I28">
        <v>1</v>
      </c>
      <c r="J28">
        <f t="shared" si="0"/>
        <v>0.1</v>
      </c>
      <c r="K28" t="s">
        <v>63</v>
      </c>
    </row>
    <row r="29" spans="1:11" ht="15">
      <c r="A29" t="s">
        <v>12</v>
      </c>
      <c r="B29" t="s">
        <v>25</v>
      </c>
      <c r="C29">
        <v>8027</v>
      </c>
      <c r="D29">
        <v>5</v>
      </c>
      <c r="E29" t="s">
        <v>14</v>
      </c>
      <c r="F29" t="s">
        <v>32</v>
      </c>
      <c r="G29">
        <v>5</v>
      </c>
      <c r="H29" t="s">
        <v>54</v>
      </c>
      <c r="I29">
        <v>1</v>
      </c>
      <c r="J29">
        <f t="shared" si="0"/>
        <v>0.05</v>
      </c>
      <c r="K29" t="s">
        <v>64</v>
      </c>
    </row>
    <row r="30" spans="1:11" ht="15">
      <c r="A30" t="s">
        <v>12</v>
      </c>
      <c r="B30" t="s">
        <v>65</v>
      </c>
      <c r="C30">
        <v>8028</v>
      </c>
      <c r="D30">
        <v>1</v>
      </c>
      <c r="E30" t="s">
        <v>14</v>
      </c>
      <c r="F30" t="s">
        <v>41</v>
      </c>
      <c r="G30">
        <v>9.8</v>
      </c>
      <c r="H30" t="s">
        <v>21</v>
      </c>
      <c r="I30">
        <v>4</v>
      </c>
      <c r="J30">
        <f t="shared" si="0"/>
        <v>0.392</v>
      </c>
      <c r="K30" t="s">
        <v>66</v>
      </c>
    </row>
    <row r="31" spans="1:11" ht="15">
      <c r="A31" t="s">
        <v>12</v>
      </c>
      <c r="B31" t="s">
        <v>46</v>
      </c>
      <c r="C31">
        <v>8029</v>
      </c>
      <c r="D31">
        <v>2</v>
      </c>
      <c r="E31" t="s">
        <v>14</v>
      </c>
      <c r="F31" t="s">
        <v>41</v>
      </c>
      <c r="G31">
        <v>5</v>
      </c>
      <c r="H31" t="s">
        <v>57</v>
      </c>
      <c r="I31">
        <f>1*0.75</f>
        <v>0.75</v>
      </c>
      <c r="J31">
        <f t="shared" si="0"/>
        <v>0.037500000000000006</v>
      </c>
      <c r="K31" t="s">
        <v>58</v>
      </c>
    </row>
    <row r="32" spans="1:11" ht="15">
      <c r="A32" t="s">
        <v>12</v>
      </c>
      <c r="B32" t="s">
        <v>46</v>
      </c>
      <c r="C32">
        <v>8030</v>
      </c>
      <c r="D32">
        <v>2</v>
      </c>
      <c r="E32" t="s">
        <v>14</v>
      </c>
      <c r="F32" t="s">
        <v>41</v>
      </c>
      <c r="G32">
        <v>11</v>
      </c>
      <c r="H32" t="s">
        <v>57</v>
      </c>
      <c r="I32">
        <f>1*0.75</f>
        <v>0.75</v>
      </c>
      <c r="J32">
        <f t="shared" si="0"/>
        <v>0.0825</v>
      </c>
      <c r="K32" t="s">
        <v>67</v>
      </c>
    </row>
    <row r="33" spans="1:11" ht="15">
      <c r="A33" t="s">
        <v>12</v>
      </c>
      <c r="B33" t="s">
        <v>51</v>
      </c>
      <c r="C33">
        <v>8031</v>
      </c>
      <c r="D33">
        <v>2</v>
      </c>
      <c r="E33" t="s">
        <v>14</v>
      </c>
      <c r="F33" t="s">
        <v>68</v>
      </c>
      <c r="G33">
        <v>12</v>
      </c>
      <c r="H33" t="s">
        <v>52</v>
      </c>
      <c r="I33">
        <v>2</v>
      </c>
      <c r="J33">
        <f t="shared" si="0"/>
        <v>0.24</v>
      </c>
      <c r="K33" t="s">
        <v>69</v>
      </c>
    </row>
    <row r="34" spans="1:11" ht="15">
      <c r="A34" t="s">
        <v>12</v>
      </c>
      <c r="B34" t="s">
        <v>51</v>
      </c>
      <c r="C34">
        <v>8032</v>
      </c>
      <c r="D34">
        <v>2</v>
      </c>
      <c r="E34" t="s">
        <v>14</v>
      </c>
      <c r="F34" t="s">
        <v>68</v>
      </c>
      <c r="G34">
        <v>15.3</v>
      </c>
      <c r="H34" t="s">
        <v>52</v>
      </c>
      <c r="I34">
        <v>2</v>
      </c>
      <c r="J34">
        <f t="shared" si="0"/>
        <v>0.306</v>
      </c>
      <c r="K34" t="s">
        <v>70</v>
      </c>
    </row>
    <row r="35" spans="1:11" ht="15">
      <c r="A35" t="s">
        <v>12</v>
      </c>
      <c r="B35" t="s">
        <v>49</v>
      </c>
      <c r="C35">
        <v>8033</v>
      </c>
      <c r="D35">
        <v>3</v>
      </c>
      <c r="E35" t="s">
        <v>14</v>
      </c>
      <c r="F35" t="s">
        <v>68</v>
      </c>
      <c r="G35">
        <v>8</v>
      </c>
      <c r="H35" t="s">
        <v>71</v>
      </c>
      <c r="I35">
        <v>4</v>
      </c>
      <c r="J35">
        <f t="shared" si="0"/>
        <v>0.32</v>
      </c>
      <c r="K35" t="s">
        <v>72</v>
      </c>
    </row>
    <row r="36" spans="1:11" ht="15">
      <c r="A36" t="s">
        <v>12</v>
      </c>
      <c r="B36" t="s">
        <v>25</v>
      </c>
      <c r="C36">
        <v>8034</v>
      </c>
      <c r="D36">
        <v>6</v>
      </c>
      <c r="E36" t="s">
        <v>14</v>
      </c>
      <c r="F36" t="s">
        <v>68</v>
      </c>
      <c r="G36">
        <v>17.5</v>
      </c>
      <c r="H36" t="s">
        <v>16</v>
      </c>
      <c r="I36">
        <v>3</v>
      </c>
      <c r="J36">
        <f t="shared" si="0"/>
        <v>0.5249999999999999</v>
      </c>
      <c r="K36" t="s">
        <v>73</v>
      </c>
    </row>
    <row r="37" spans="1:11" ht="15">
      <c r="A37" t="s">
        <v>12</v>
      </c>
      <c r="B37" t="s">
        <v>74</v>
      </c>
      <c r="C37">
        <v>8035</v>
      </c>
      <c r="D37">
        <v>1</v>
      </c>
      <c r="E37" t="s">
        <v>14</v>
      </c>
      <c r="F37" t="s">
        <v>68</v>
      </c>
      <c r="G37">
        <v>8</v>
      </c>
      <c r="H37" t="s">
        <v>34</v>
      </c>
      <c r="I37">
        <v>3</v>
      </c>
      <c r="J37">
        <f t="shared" si="0"/>
        <v>0.24</v>
      </c>
      <c r="K37" t="s">
        <v>75</v>
      </c>
    </row>
    <row r="38" spans="1:11" ht="15">
      <c r="A38" t="s">
        <v>12</v>
      </c>
      <c r="B38" t="s">
        <v>76</v>
      </c>
      <c r="C38">
        <v>8036</v>
      </c>
      <c r="D38">
        <v>1</v>
      </c>
      <c r="E38" t="s">
        <v>14</v>
      </c>
      <c r="F38" t="s">
        <v>68</v>
      </c>
      <c r="G38">
        <v>7.25</v>
      </c>
      <c r="H38" t="s">
        <v>21</v>
      </c>
      <c r="I38">
        <v>4</v>
      </c>
      <c r="J38">
        <f t="shared" si="0"/>
        <v>0.29</v>
      </c>
      <c r="K38" t="s">
        <v>77</v>
      </c>
    </row>
    <row r="39" spans="1:11" ht="15">
      <c r="A39" t="s">
        <v>12</v>
      </c>
      <c r="B39" t="s">
        <v>27</v>
      </c>
      <c r="C39">
        <v>8037</v>
      </c>
      <c r="D39">
        <v>3</v>
      </c>
      <c r="E39" t="s">
        <v>14</v>
      </c>
      <c r="F39" t="s">
        <v>78</v>
      </c>
      <c r="G39">
        <v>5.5</v>
      </c>
      <c r="H39" t="s">
        <v>21</v>
      </c>
      <c r="I39">
        <v>4</v>
      </c>
      <c r="J39">
        <f t="shared" si="0"/>
        <v>0.22</v>
      </c>
      <c r="K39" t="s">
        <v>79</v>
      </c>
    </row>
    <row r="40" spans="1:11" ht="15">
      <c r="A40" t="s">
        <v>12</v>
      </c>
      <c r="B40" t="s">
        <v>74</v>
      </c>
      <c r="C40">
        <v>8038</v>
      </c>
      <c r="D40">
        <v>2</v>
      </c>
      <c r="E40" t="s">
        <v>14</v>
      </c>
      <c r="F40" t="s">
        <v>78</v>
      </c>
      <c r="G40">
        <v>13.25</v>
      </c>
      <c r="H40" t="s">
        <v>21</v>
      </c>
      <c r="I40">
        <v>4</v>
      </c>
      <c r="J40">
        <f t="shared" si="0"/>
        <v>0.53</v>
      </c>
      <c r="K40" t="s">
        <v>80</v>
      </c>
    </row>
    <row r="41" spans="1:11" ht="15">
      <c r="A41" t="s">
        <v>12</v>
      </c>
      <c r="B41" t="s">
        <v>76</v>
      </c>
      <c r="C41">
        <v>8039</v>
      </c>
      <c r="D41">
        <v>2</v>
      </c>
      <c r="E41" t="s">
        <v>14</v>
      </c>
      <c r="F41" t="s">
        <v>78</v>
      </c>
      <c r="G41">
        <v>13</v>
      </c>
      <c r="H41" t="s">
        <v>21</v>
      </c>
      <c r="I41">
        <v>4</v>
      </c>
      <c r="J41">
        <f t="shared" si="0"/>
        <v>0.52</v>
      </c>
      <c r="K41" t="s">
        <v>77</v>
      </c>
    </row>
    <row r="42" spans="1:11" ht="15">
      <c r="A42" t="s">
        <v>12</v>
      </c>
      <c r="B42" t="s">
        <v>81</v>
      </c>
      <c r="C42">
        <v>8040</v>
      </c>
      <c r="D42">
        <v>1</v>
      </c>
      <c r="E42" t="s">
        <v>14</v>
      </c>
      <c r="F42" t="s">
        <v>78</v>
      </c>
      <c r="G42">
        <v>2.6</v>
      </c>
      <c r="H42" t="s">
        <v>34</v>
      </c>
      <c r="I42">
        <v>3</v>
      </c>
      <c r="J42">
        <f t="shared" si="0"/>
        <v>0.07800000000000001</v>
      </c>
      <c r="K42" t="s">
        <v>82</v>
      </c>
    </row>
    <row r="43" spans="1:11" ht="15">
      <c r="A43" t="s">
        <v>12</v>
      </c>
      <c r="B43" t="s">
        <v>83</v>
      </c>
      <c r="C43">
        <v>8041</v>
      </c>
      <c r="D43">
        <v>1</v>
      </c>
      <c r="E43" t="s">
        <v>14</v>
      </c>
      <c r="F43" t="s">
        <v>78</v>
      </c>
      <c r="G43">
        <v>11</v>
      </c>
      <c r="H43" t="s">
        <v>84</v>
      </c>
      <c r="I43">
        <f>0.75*2</f>
        <v>1.5</v>
      </c>
      <c r="J43">
        <f t="shared" si="0"/>
        <v>0.165</v>
      </c>
      <c r="K43" t="s">
        <v>85</v>
      </c>
    </row>
    <row r="44" spans="1:11" ht="15">
      <c r="A44" t="s">
        <v>12</v>
      </c>
      <c r="B44" t="s">
        <v>83</v>
      </c>
      <c r="C44">
        <v>8042</v>
      </c>
      <c r="D44">
        <v>1</v>
      </c>
      <c r="E44" t="s">
        <v>14</v>
      </c>
      <c r="F44" t="s">
        <v>78</v>
      </c>
      <c r="G44">
        <v>15.6</v>
      </c>
      <c r="H44" t="s">
        <v>86</v>
      </c>
      <c r="I44">
        <v>2.5</v>
      </c>
      <c r="J44">
        <f t="shared" si="0"/>
        <v>0.39</v>
      </c>
      <c r="K44" t="s">
        <v>87</v>
      </c>
    </row>
    <row r="45" spans="1:11" ht="15">
      <c r="A45" t="s">
        <v>12</v>
      </c>
      <c r="B45" t="s">
        <v>25</v>
      </c>
      <c r="C45">
        <v>8043</v>
      </c>
      <c r="D45">
        <v>7</v>
      </c>
      <c r="E45" t="s">
        <v>29</v>
      </c>
      <c r="F45" t="s">
        <v>78</v>
      </c>
      <c r="G45">
        <v>19.5</v>
      </c>
      <c r="H45" t="s">
        <v>16</v>
      </c>
      <c r="I45">
        <v>3</v>
      </c>
      <c r="J45">
        <f t="shared" si="0"/>
        <v>0.585</v>
      </c>
      <c r="K45" t="s">
        <v>88</v>
      </c>
    </row>
    <row r="46" spans="1:11" ht="15">
      <c r="A46" t="s">
        <v>12</v>
      </c>
      <c r="B46" t="s">
        <v>89</v>
      </c>
      <c r="C46">
        <v>8044</v>
      </c>
      <c r="D46">
        <v>1</v>
      </c>
      <c r="E46" t="s">
        <v>14</v>
      </c>
      <c r="F46" t="s">
        <v>32</v>
      </c>
      <c r="G46">
        <v>12.8</v>
      </c>
      <c r="H46" t="s">
        <v>71</v>
      </c>
      <c r="I46">
        <v>4</v>
      </c>
      <c r="J46">
        <f t="shared" si="0"/>
        <v>0.512</v>
      </c>
      <c r="K46" t="s">
        <v>90</v>
      </c>
    </row>
    <row r="47" spans="1:11" ht="15">
      <c r="A47" t="s">
        <v>12</v>
      </c>
      <c r="B47" t="s">
        <v>91</v>
      </c>
      <c r="C47">
        <v>8045</v>
      </c>
      <c r="D47">
        <v>1</v>
      </c>
      <c r="E47" t="s">
        <v>14</v>
      </c>
      <c r="F47" t="s">
        <v>32</v>
      </c>
      <c r="G47">
        <v>9.4</v>
      </c>
      <c r="H47" t="s">
        <v>21</v>
      </c>
      <c r="I47">
        <v>4</v>
      </c>
      <c r="J47">
        <f t="shared" si="0"/>
        <v>0.376</v>
      </c>
      <c r="K47" t="s">
        <v>92</v>
      </c>
    </row>
    <row r="48" spans="1:11" ht="15">
      <c r="A48" t="s">
        <v>12</v>
      </c>
      <c r="B48" t="s">
        <v>93</v>
      </c>
      <c r="C48">
        <v>8046</v>
      </c>
      <c r="D48">
        <v>2</v>
      </c>
      <c r="E48" t="s">
        <v>14</v>
      </c>
      <c r="F48" t="s">
        <v>32</v>
      </c>
      <c r="G48">
        <v>7</v>
      </c>
      <c r="H48" t="s">
        <v>21</v>
      </c>
      <c r="I48">
        <v>4</v>
      </c>
      <c r="J48">
        <f t="shared" si="0"/>
        <v>0.28</v>
      </c>
      <c r="K48" t="s">
        <v>94</v>
      </c>
    </row>
    <row r="49" spans="1:11" ht="15">
      <c r="A49" t="s">
        <v>12</v>
      </c>
      <c r="B49" t="s">
        <v>95</v>
      </c>
      <c r="C49">
        <v>8047</v>
      </c>
      <c r="D49">
        <v>1</v>
      </c>
      <c r="E49" t="s">
        <v>14</v>
      </c>
      <c r="F49" t="s">
        <v>32</v>
      </c>
      <c r="G49">
        <v>20</v>
      </c>
      <c r="H49" t="s">
        <v>21</v>
      </c>
      <c r="I49">
        <v>4</v>
      </c>
      <c r="J49">
        <f t="shared" si="0"/>
        <v>0.8</v>
      </c>
      <c r="K49" t="s">
        <v>96</v>
      </c>
    </row>
    <row r="50" spans="1:11" ht="15">
      <c r="A50" t="s">
        <v>12</v>
      </c>
      <c r="B50" t="s">
        <v>97</v>
      </c>
      <c r="C50">
        <v>8048</v>
      </c>
      <c r="D50">
        <v>1</v>
      </c>
      <c r="E50" t="s">
        <v>14</v>
      </c>
      <c r="F50" t="s">
        <v>32</v>
      </c>
      <c r="G50">
        <v>10.4</v>
      </c>
      <c r="H50" t="s">
        <v>21</v>
      </c>
      <c r="I50">
        <v>4</v>
      </c>
      <c r="J50">
        <f t="shared" si="0"/>
        <v>0.41600000000000004</v>
      </c>
      <c r="K50" t="s">
        <v>98</v>
      </c>
    </row>
    <row r="51" spans="1:11" ht="15">
      <c r="A51" t="s">
        <v>12</v>
      </c>
      <c r="B51" t="s">
        <v>99</v>
      </c>
      <c r="C51">
        <v>8049</v>
      </c>
      <c r="D51">
        <v>2</v>
      </c>
      <c r="E51" t="s">
        <v>14</v>
      </c>
      <c r="F51" t="s">
        <v>32</v>
      </c>
      <c r="G51">
        <v>11</v>
      </c>
      <c r="H51" t="s">
        <v>71</v>
      </c>
      <c r="I51">
        <v>4</v>
      </c>
      <c r="J51">
        <f t="shared" si="0"/>
        <v>0.44</v>
      </c>
      <c r="K51" t="s">
        <v>100</v>
      </c>
    </row>
    <row r="52" spans="1:11" ht="15">
      <c r="A52" t="s">
        <v>12</v>
      </c>
      <c r="B52" t="s">
        <v>93</v>
      </c>
      <c r="C52">
        <v>8050</v>
      </c>
      <c r="D52">
        <v>2</v>
      </c>
      <c r="E52" t="s">
        <v>14</v>
      </c>
      <c r="F52" t="s">
        <v>101</v>
      </c>
      <c r="G52">
        <v>22</v>
      </c>
      <c r="H52" t="s">
        <v>71</v>
      </c>
      <c r="I52">
        <v>4</v>
      </c>
      <c r="J52">
        <f t="shared" si="0"/>
        <v>0.88</v>
      </c>
      <c r="K52" t="s">
        <v>102</v>
      </c>
    </row>
    <row r="53" spans="1:11" ht="15">
      <c r="A53" t="s">
        <v>12</v>
      </c>
      <c r="B53" t="s">
        <v>99</v>
      </c>
      <c r="C53">
        <v>8051</v>
      </c>
      <c r="D53">
        <v>2</v>
      </c>
      <c r="E53" t="s">
        <v>14</v>
      </c>
      <c r="F53" t="s">
        <v>101</v>
      </c>
      <c r="G53">
        <v>8</v>
      </c>
      <c r="H53" t="s">
        <v>21</v>
      </c>
      <c r="I53">
        <v>4</v>
      </c>
      <c r="J53">
        <f t="shared" si="0"/>
        <v>0.32</v>
      </c>
      <c r="K53" t="s">
        <v>103</v>
      </c>
    </row>
    <row r="54" spans="1:11" ht="15">
      <c r="A54" t="s">
        <v>12</v>
      </c>
      <c r="B54" t="s">
        <v>89</v>
      </c>
      <c r="C54">
        <v>8052</v>
      </c>
      <c r="D54">
        <v>2</v>
      </c>
      <c r="E54" t="s">
        <v>14</v>
      </c>
      <c r="F54" t="s">
        <v>101</v>
      </c>
      <c r="G54">
        <v>12</v>
      </c>
      <c r="H54" t="s">
        <v>54</v>
      </c>
      <c r="I54">
        <v>1</v>
      </c>
      <c r="J54">
        <f t="shared" si="0"/>
        <v>0.12</v>
      </c>
      <c r="K54" t="s">
        <v>104</v>
      </c>
    </row>
    <row r="55" spans="1:11" ht="15">
      <c r="A55" t="s">
        <v>12</v>
      </c>
      <c r="B55" t="s">
        <v>97</v>
      </c>
      <c r="C55">
        <v>8053</v>
      </c>
      <c r="D55">
        <v>2</v>
      </c>
      <c r="E55" t="s">
        <v>14</v>
      </c>
      <c r="F55" t="s">
        <v>101</v>
      </c>
      <c r="G55">
        <v>16</v>
      </c>
      <c r="H55" t="s">
        <v>47</v>
      </c>
      <c r="I55">
        <v>2</v>
      </c>
      <c r="J55">
        <f t="shared" si="0"/>
        <v>0.32</v>
      </c>
      <c r="K55" t="s">
        <v>105</v>
      </c>
    </row>
    <row r="56" spans="1:11" ht="15">
      <c r="A56" t="s">
        <v>12</v>
      </c>
      <c r="B56" t="s">
        <v>106</v>
      </c>
      <c r="C56">
        <v>8054</v>
      </c>
      <c r="D56">
        <v>2</v>
      </c>
      <c r="E56" t="s">
        <v>14</v>
      </c>
      <c r="F56" t="s">
        <v>101</v>
      </c>
      <c r="G56">
        <v>25.5</v>
      </c>
      <c r="H56" t="s">
        <v>54</v>
      </c>
      <c r="I56">
        <v>1</v>
      </c>
      <c r="J56">
        <f t="shared" si="0"/>
        <v>0.255</v>
      </c>
      <c r="K56" t="s">
        <v>107</v>
      </c>
    </row>
    <row r="57" spans="1:11" ht="15">
      <c r="A57" t="s">
        <v>12</v>
      </c>
      <c r="B57" t="s">
        <v>108</v>
      </c>
      <c r="C57">
        <v>8055</v>
      </c>
      <c r="D57">
        <v>1</v>
      </c>
      <c r="E57" t="s">
        <v>14</v>
      </c>
      <c r="F57" t="s">
        <v>101</v>
      </c>
      <c r="G57">
        <v>12.5</v>
      </c>
      <c r="H57" t="s">
        <v>52</v>
      </c>
      <c r="I57">
        <v>2</v>
      </c>
      <c r="J57">
        <f t="shared" si="0"/>
        <v>0.25</v>
      </c>
      <c r="K57" t="s">
        <v>109</v>
      </c>
    </row>
    <row r="58" spans="1:11" ht="15">
      <c r="A58" t="s">
        <v>12</v>
      </c>
      <c r="B58" t="s">
        <v>108</v>
      </c>
      <c r="C58">
        <v>8056</v>
      </c>
      <c r="D58">
        <v>1</v>
      </c>
      <c r="E58" t="s">
        <v>29</v>
      </c>
      <c r="F58" t="s">
        <v>101</v>
      </c>
      <c r="G58">
        <v>4</v>
      </c>
      <c r="H58" t="s">
        <v>52</v>
      </c>
      <c r="I58">
        <v>2</v>
      </c>
      <c r="J58">
        <f t="shared" si="0"/>
        <v>0.08</v>
      </c>
      <c r="K58" t="s">
        <v>110</v>
      </c>
    </row>
    <row r="59" spans="1:11" ht="15">
      <c r="A59" t="s">
        <v>12</v>
      </c>
      <c r="B59" t="s">
        <v>111</v>
      </c>
      <c r="C59">
        <v>8057</v>
      </c>
      <c r="D59">
        <v>1</v>
      </c>
      <c r="E59" t="s">
        <v>29</v>
      </c>
      <c r="F59" t="s">
        <v>101</v>
      </c>
      <c r="G59">
        <v>6.6</v>
      </c>
      <c r="H59" t="s">
        <v>21</v>
      </c>
      <c r="I59">
        <v>4</v>
      </c>
      <c r="J59">
        <f t="shared" si="0"/>
        <v>0.264</v>
      </c>
      <c r="K59" t="s">
        <v>112</v>
      </c>
    </row>
    <row r="60" spans="1:11" ht="15">
      <c r="A60" t="s">
        <v>12</v>
      </c>
      <c r="B60" t="s">
        <v>89</v>
      </c>
      <c r="C60">
        <v>8058</v>
      </c>
      <c r="D60">
        <v>3</v>
      </c>
      <c r="E60" t="s">
        <v>29</v>
      </c>
      <c r="F60" t="s">
        <v>101</v>
      </c>
      <c r="G60">
        <v>23</v>
      </c>
      <c r="H60" t="s">
        <v>54</v>
      </c>
      <c r="I60">
        <v>1</v>
      </c>
      <c r="J60">
        <f t="shared" si="0"/>
        <v>0.23</v>
      </c>
      <c r="K60" t="s">
        <v>113</v>
      </c>
    </row>
    <row r="61" spans="1:11" ht="15">
      <c r="A61" t="s">
        <v>12</v>
      </c>
      <c r="B61" t="s">
        <v>114</v>
      </c>
      <c r="C61">
        <v>8059</v>
      </c>
      <c r="D61">
        <v>1</v>
      </c>
      <c r="E61" t="s">
        <v>14</v>
      </c>
      <c r="F61" t="s">
        <v>101</v>
      </c>
      <c r="G61">
        <v>13.2</v>
      </c>
      <c r="H61" t="s">
        <v>71</v>
      </c>
      <c r="I61">
        <v>4</v>
      </c>
      <c r="J61">
        <f t="shared" si="0"/>
        <v>0.528</v>
      </c>
      <c r="K61" t="s">
        <v>24</v>
      </c>
    </row>
    <row r="62" spans="1:11" ht="15">
      <c r="A62" t="s">
        <v>12</v>
      </c>
      <c r="B62" t="s">
        <v>93</v>
      </c>
      <c r="C62">
        <v>8060</v>
      </c>
      <c r="D62">
        <v>3</v>
      </c>
      <c r="E62" t="s">
        <v>29</v>
      </c>
      <c r="F62" t="s">
        <v>115</v>
      </c>
      <c r="G62">
        <v>36.3</v>
      </c>
      <c r="H62" t="s">
        <v>21</v>
      </c>
      <c r="I62">
        <v>4</v>
      </c>
      <c r="J62">
        <f t="shared" si="0"/>
        <v>1.452</v>
      </c>
      <c r="K62" t="s">
        <v>62</v>
      </c>
    </row>
    <row r="63" spans="1:11" ht="15">
      <c r="A63" t="s">
        <v>12</v>
      </c>
      <c r="B63" t="s">
        <v>99</v>
      </c>
      <c r="C63">
        <v>8061</v>
      </c>
      <c r="D63">
        <v>3</v>
      </c>
      <c r="E63" t="s">
        <v>14</v>
      </c>
      <c r="F63" t="s">
        <v>101</v>
      </c>
      <c r="G63">
        <v>15.4</v>
      </c>
      <c r="H63" t="s">
        <v>21</v>
      </c>
      <c r="I63">
        <v>4</v>
      </c>
      <c r="J63">
        <f t="shared" si="0"/>
        <v>0.616</v>
      </c>
      <c r="K63" t="s">
        <v>116</v>
      </c>
    </row>
    <row r="64" spans="1:11" ht="15">
      <c r="A64" t="s">
        <v>12</v>
      </c>
      <c r="B64" t="s">
        <v>117</v>
      </c>
      <c r="C64">
        <v>8062</v>
      </c>
      <c r="D64">
        <v>1</v>
      </c>
      <c r="E64" t="s">
        <v>14</v>
      </c>
      <c r="F64" t="s">
        <v>115</v>
      </c>
      <c r="G64">
        <v>4.6</v>
      </c>
      <c r="H64" t="s">
        <v>21</v>
      </c>
      <c r="I64">
        <v>4</v>
      </c>
      <c r="J64">
        <f t="shared" si="0"/>
        <v>0.184</v>
      </c>
      <c r="K64" t="s">
        <v>118</v>
      </c>
    </row>
    <row r="65" spans="1:11" ht="15">
      <c r="A65" t="s">
        <v>12</v>
      </c>
      <c r="B65" t="s">
        <v>27</v>
      </c>
      <c r="C65">
        <v>8063</v>
      </c>
      <c r="D65">
        <v>3</v>
      </c>
      <c r="E65" t="s">
        <v>29</v>
      </c>
      <c r="F65" t="s">
        <v>115</v>
      </c>
      <c r="G65">
        <v>13</v>
      </c>
      <c r="H65" t="s">
        <v>47</v>
      </c>
      <c r="I65">
        <v>2</v>
      </c>
      <c r="J65">
        <f t="shared" si="0"/>
        <v>0.26</v>
      </c>
      <c r="K65" t="s">
        <v>119</v>
      </c>
    </row>
    <row r="66" spans="1:11" ht="15">
      <c r="A66" t="s">
        <v>12</v>
      </c>
      <c r="B66" t="s">
        <v>99</v>
      </c>
      <c r="C66">
        <v>8064</v>
      </c>
      <c r="D66">
        <v>4</v>
      </c>
      <c r="E66" t="s">
        <v>14</v>
      </c>
      <c r="F66" t="s">
        <v>115</v>
      </c>
      <c r="G66">
        <v>13.7</v>
      </c>
      <c r="H66" t="s">
        <v>52</v>
      </c>
      <c r="I66">
        <v>2</v>
      </c>
      <c r="J66">
        <f t="shared" si="0"/>
        <v>0.27399999999999997</v>
      </c>
      <c r="K66" t="s">
        <v>120</v>
      </c>
    </row>
    <row r="67" spans="1:11" ht="15">
      <c r="A67" t="s">
        <v>12</v>
      </c>
      <c r="B67" t="s">
        <v>114</v>
      </c>
      <c r="C67">
        <v>8065</v>
      </c>
      <c r="D67">
        <v>2</v>
      </c>
      <c r="E67" t="s">
        <v>14</v>
      </c>
      <c r="F67" t="s">
        <v>121</v>
      </c>
      <c r="G67">
        <v>5.5</v>
      </c>
      <c r="H67" t="s">
        <v>54</v>
      </c>
      <c r="I67">
        <v>1</v>
      </c>
      <c r="J67">
        <f aca="true" t="shared" si="1" ref="J67:J99">(G67/100)*I67</f>
        <v>0.055</v>
      </c>
      <c r="K67" t="s">
        <v>122</v>
      </c>
    </row>
    <row r="68" spans="1:11" ht="15">
      <c r="A68" t="s">
        <v>12</v>
      </c>
      <c r="B68" t="s">
        <v>123</v>
      </c>
      <c r="C68">
        <v>8066</v>
      </c>
      <c r="D68">
        <v>1</v>
      </c>
      <c r="E68" t="s">
        <v>14</v>
      </c>
      <c r="F68" t="s">
        <v>121</v>
      </c>
      <c r="G68">
        <v>11</v>
      </c>
      <c r="H68" t="s">
        <v>21</v>
      </c>
      <c r="I68">
        <v>4</v>
      </c>
      <c r="J68">
        <f t="shared" si="1"/>
        <v>0.44</v>
      </c>
      <c r="K68" t="s">
        <v>124</v>
      </c>
    </row>
    <row r="69" spans="1:11" ht="15">
      <c r="A69" t="s">
        <v>12</v>
      </c>
      <c r="B69" t="s">
        <v>125</v>
      </c>
      <c r="C69">
        <v>8067</v>
      </c>
      <c r="D69">
        <v>1</v>
      </c>
      <c r="E69" t="s">
        <v>14</v>
      </c>
      <c r="F69" t="s">
        <v>121</v>
      </c>
      <c r="G69">
        <v>12.5</v>
      </c>
      <c r="H69" t="s">
        <v>21</v>
      </c>
      <c r="I69">
        <v>4</v>
      </c>
      <c r="J69">
        <f t="shared" si="1"/>
        <v>0.5</v>
      </c>
      <c r="K69" t="s">
        <v>126</v>
      </c>
    </row>
    <row r="70" spans="1:11" ht="15">
      <c r="A70" t="s">
        <v>12</v>
      </c>
      <c r="B70" t="s">
        <v>127</v>
      </c>
      <c r="C70">
        <v>8068</v>
      </c>
      <c r="D70">
        <v>1</v>
      </c>
      <c r="E70" t="s">
        <v>14</v>
      </c>
      <c r="F70" t="s">
        <v>121</v>
      </c>
      <c r="G70">
        <v>8.2</v>
      </c>
      <c r="H70" t="s">
        <v>21</v>
      </c>
      <c r="I70">
        <v>4</v>
      </c>
      <c r="J70">
        <f t="shared" si="1"/>
        <v>0.32799999999999996</v>
      </c>
      <c r="K70" t="s">
        <v>128</v>
      </c>
    </row>
    <row r="71" spans="1:11" ht="15">
      <c r="A71" t="s">
        <v>12</v>
      </c>
      <c r="B71" t="s">
        <v>89</v>
      </c>
      <c r="C71">
        <v>8069</v>
      </c>
      <c r="D71">
        <v>2</v>
      </c>
      <c r="E71" t="s">
        <v>14</v>
      </c>
      <c r="F71" t="s">
        <v>121</v>
      </c>
      <c r="G71">
        <v>8</v>
      </c>
      <c r="H71" t="s">
        <v>16</v>
      </c>
      <c r="I71">
        <v>3</v>
      </c>
      <c r="J71">
        <f t="shared" si="1"/>
        <v>0.24</v>
      </c>
      <c r="K71" t="s">
        <v>129</v>
      </c>
    </row>
    <row r="72" spans="1:11" ht="15">
      <c r="A72" t="s">
        <v>12</v>
      </c>
      <c r="B72" t="s">
        <v>130</v>
      </c>
      <c r="C72">
        <v>8070</v>
      </c>
      <c r="D72">
        <v>1</v>
      </c>
      <c r="E72" t="s">
        <v>14</v>
      </c>
      <c r="F72" t="s">
        <v>121</v>
      </c>
      <c r="G72">
        <v>10</v>
      </c>
      <c r="H72" t="s">
        <v>21</v>
      </c>
      <c r="I72">
        <v>4</v>
      </c>
      <c r="J72">
        <f t="shared" si="1"/>
        <v>0.4</v>
      </c>
      <c r="K72" t="s">
        <v>131</v>
      </c>
    </row>
    <row r="73" spans="1:11" ht="15">
      <c r="A73" t="s">
        <v>12</v>
      </c>
      <c r="B73" t="s">
        <v>111</v>
      </c>
      <c r="C73">
        <v>8071</v>
      </c>
      <c r="D73">
        <v>2</v>
      </c>
      <c r="E73" t="s">
        <v>29</v>
      </c>
      <c r="F73" t="s">
        <v>121</v>
      </c>
      <c r="G73">
        <v>7.6</v>
      </c>
      <c r="H73" t="s">
        <v>21</v>
      </c>
      <c r="I73">
        <v>4</v>
      </c>
      <c r="J73">
        <f t="shared" si="1"/>
        <v>0.304</v>
      </c>
      <c r="K73" t="s">
        <v>132</v>
      </c>
    </row>
    <row r="74" spans="1:11" ht="15">
      <c r="A74" t="s">
        <v>12</v>
      </c>
      <c r="B74" t="s">
        <v>133</v>
      </c>
      <c r="C74">
        <v>8072</v>
      </c>
      <c r="D74">
        <v>1</v>
      </c>
      <c r="E74" t="s">
        <v>14</v>
      </c>
      <c r="F74" t="s">
        <v>134</v>
      </c>
      <c r="G74">
        <v>10.4</v>
      </c>
      <c r="H74" t="s">
        <v>21</v>
      </c>
      <c r="I74">
        <v>4</v>
      </c>
      <c r="J74">
        <f t="shared" si="1"/>
        <v>0.41600000000000004</v>
      </c>
      <c r="K74" t="s">
        <v>77</v>
      </c>
    </row>
    <row r="75" spans="1:11" ht="15">
      <c r="A75" t="s">
        <v>12</v>
      </c>
      <c r="B75" t="s">
        <v>125</v>
      </c>
      <c r="C75">
        <v>8073</v>
      </c>
      <c r="D75">
        <v>2</v>
      </c>
      <c r="E75" t="s">
        <v>14</v>
      </c>
      <c r="F75" t="s">
        <v>121</v>
      </c>
      <c r="G75">
        <v>8.5</v>
      </c>
      <c r="H75" t="s">
        <v>71</v>
      </c>
      <c r="I75">
        <v>4</v>
      </c>
      <c r="J75">
        <f t="shared" si="1"/>
        <v>0.34</v>
      </c>
      <c r="K75" t="s">
        <v>135</v>
      </c>
    </row>
    <row r="76" spans="1:11" ht="15">
      <c r="A76" t="s">
        <v>12</v>
      </c>
      <c r="B76" t="s">
        <v>23</v>
      </c>
      <c r="C76">
        <v>8074</v>
      </c>
      <c r="D76">
        <v>3</v>
      </c>
      <c r="E76" t="s">
        <v>29</v>
      </c>
      <c r="F76" t="s">
        <v>115</v>
      </c>
      <c r="G76">
        <v>45</v>
      </c>
      <c r="H76" t="s">
        <v>34</v>
      </c>
      <c r="I76">
        <v>3</v>
      </c>
      <c r="J76">
        <f t="shared" si="1"/>
        <v>1.35</v>
      </c>
      <c r="K76" t="s">
        <v>136</v>
      </c>
    </row>
    <row r="77" spans="1:11" ht="15">
      <c r="A77" t="s">
        <v>12</v>
      </c>
      <c r="B77" t="s">
        <v>127</v>
      </c>
      <c r="C77">
        <v>8075</v>
      </c>
      <c r="D77">
        <v>2</v>
      </c>
      <c r="E77" t="s">
        <v>14</v>
      </c>
      <c r="F77" t="s">
        <v>134</v>
      </c>
      <c r="G77">
        <v>12.2</v>
      </c>
      <c r="H77" t="s">
        <v>21</v>
      </c>
      <c r="I77">
        <v>4</v>
      </c>
      <c r="J77">
        <f t="shared" si="1"/>
        <v>0.488</v>
      </c>
      <c r="K77" t="s">
        <v>137</v>
      </c>
    </row>
    <row r="78" spans="1:11" ht="15">
      <c r="A78" t="s">
        <v>12</v>
      </c>
      <c r="B78" t="s">
        <v>130</v>
      </c>
      <c r="C78">
        <v>8076</v>
      </c>
      <c r="D78">
        <v>2</v>
      </c>
      <c r="E78" t="s">
        <v>14</v>
      </c>
      <c r="F78" t="s">
        <v>134</v>
      </c>
      <c r="G78">
        <v>5.5</v>
      </c>
      <c r="H78" t="s">
        <v>21</v>
      </c>
      <c r="I78">
        <v>4</v>
      </c>
      <c r="J78">
        <f t="shared" si="1"/>
        <v>0.22</v>
      </c>
      <c r="K78" t="s">
        <v>138</v>
      </c>
    </row>
    <row r="79" spans="1:11" ht="15">
      <c r="A79" t="s">
        <v>12</v>
      </c>
      <c r="B79" t="s">
        <v>127</v>
      </c>
      <c r="C79">
        <v>8077</v>
      </c>
      <c r="D79">
        <v>3</v>
      </c>
      <c r="E79" t="s">
        <v>14</v>
      </c>
      <c r="F79" t="s">
        <v>134</v>
      </c>
      <c r="G79">
        <v>12</v>
      </c>
      <c r="H79" t="s">
        <v>21</v>
      </c>
      <c r="I79">
        <v>4</v>
      </c>
      <c r="J79">
        <f t="shared" si="1"/>
        <v>0.48</v>
      </c>
      <c r="K79" t="s">
        <v>139</v>
      </c>
    </row>
    <row r="80" spans="1:11" ht="15">
      <c r="A80" t="s">
        <v>12</v>
      </c>
      <c r="B80" t="s">
        <v>133</v>
      </c>
      <c r="C80">
        <v>8078</v>
      </c>
      <c r="D80">
        <v>2</v>
      </c>
      <c r="E80" t="s">
        <v>14</v>
      </c>
      <c r="F80" t="s">
        <v>140</v>
      </c>
      <c r="G80">
        <v>14</v>
      </c>
      <c r="H80" t="s">
        <v>21</v>
      </c>
      <c r="I80">
        <v>4</v>
      </c>
      <c r="J80">
        <f t="shared" si="1"/>
        <v>0.56</v>
      </c>
      <c r="K80" t="s">
        <v>77</v>
      </c>
    </row>
    <row r="81" spans="1:11" ht="15">
      <c r="A81" t="s">
        <v>12</v>
      </c>
      <c r="B81" t="s">
        <v>23</v>
      </c>
      <c r="C81">
        <v>8079</v>
      </c>
      <c r="D81">
        <v>4</v>
      </c>
      <c r="E81" t="s">
        <v>141</v>
      </c>
      <c r="F81" t="s">
        <v>140</v>
      </c>
      <c r="G81">
        <v>11</v>
      </c>
      <c r="H81" t="s">
        <v>21</v>
      </c>
      <c r="I81">
        <v>4</v>
      </c>
      <c r="J81">
        <f t="shared" si="1"/>
        <v>0.44</v>
      </c>
      <c r="K81" t="s">
        <v>142</v>
      </c>
    </row>
    <row r="82" spans="1:11" ht="15">
      <c r="A82" t="s">
        <v>12</v>
      </c>
      <c r="B82" t="s">
        <v>23</v>
      </c>
      <c r="C82">
        <v>8080</v>
      </c>
      <c r="D82">
        <v>5</v>
      </c>
      <c r="E82" t="s">
        <v>143</v>
      </c>
      <c r="F82" t="s">
        <v>140</v>
      </c>
      <c r="G82">
        <v>10</v>
      </c>
      <c r="H82" t="s">
        <v>71</v>
      </c>
      <c r="I82">
        <v>4</v>
      </c>
      <c r="J82">
        <f t="shared" si="1"/>
        <v>0.4</v>
      </c>
      <c r="K82" t="s">
        <v>144</v>
      </c>
    </row>
    <row r="83" spans="1:11" ht="15">
      <c r="A83" t="s">
        <v>12</v>
      </c>
      <c r="B83" t="s">
        <v>27</v>
      </c>
      <c r="C83">
        <v>8081</v>
      </c>
      <c r="D83">
        <v>3</v>
      </c>
      <c r="E83" t="s">
        <v>29</v>
      </c>
      <c r="F83" t="s">
        <v>145</v>
      </c>
      <c r="G83">
        <v>15.6</v>
      </c>
      <c r="H83" t="s">
        <v>52</v>
      </c>
      <c r="I83">
        <v>2</v>
      </c>
      <c r="J83">
        <f t="shared" si="1"/>
        <v>0.312</v>
      </c>
      <c r="K83" t="s">
        <v>146</v>
      </c>
    </row>
    <row r="84" spans="1:11" ht="15">
      <c r="A84" t="s">
        <v>12</v>
      </c>
      <c r="B84" t="s">
        <v>27</v>
      </c>
      <c r="C84">
        <v>8082</v>
      </c>
      <c r="D84">
        <v>4</v>
      </c>
      <c r="E84" t="s">
        <v>29</v>
      </c>
      <c r="F84" t="s">
        <v>145</v>
      </c>
      <c r="G84">
        <v>8.3</v>
      </c>
      <c r="H84" t="s">
        <v>21</v>
      </c>
      <c r="I84">
        <v>4</v>
      </c>
      <c r="J84">
        <f t="shared" si="1"/>
        <v>0.332</v>
      </c>
      <c r="K84" t="s">
        <v>147</v>
      </c>
    </row>
    <row r="85" spans="1:11" ht="15">
      <c r="A85" t="s">
        <v>12</v>
      </c>
      <c r="B85" t="s">
        <v>97</v>
      </c>
      <c r="C85">
        <v>8083</v>
      </c>
      <c r="D85">
        <v>3</v>
      </c>
      <c r="E85" t="s">
        <v>29</v>
      </c>
      <c r="F85" t="s">
        <v>145</v>
      </c>
      <c r="G85">
        <v>10</v>
      </c>
      <c r="H85" t="s">
        <v>47</v>
      </c>
      <c r="I85">
        <v>2</v>
      </c>
      <c r="J85">
        <f t="shared" si="1"/>
        <v>0.2</v>
      </c>
      <c r="K85" t="s">
        <v>148</v>
      </c>
    </row>
    <row r="86" spans="1:11" ht="15">
      <c r="A86" t="s">
        <v>12</v>
      </c>
      <c r="B86" t="s">
        <v>97</v>
      </c>
      <c r="C86">
        <v>8084</v>
      </c>
      <c r="D86">
        <v>4</v>
      </c>
      <c r="E86" t="s">
        <v>29</v>
      </c>
      <c r="F86" t="s">
        <v>145</v>
      </c>
      <c r="G86">
        <v>10.5</v>
      </c>
      <c r="H86" t="s">
        <v>47</v>
      </c>
      <c r="I86">
        <v>2</v>
      </c>
      <c r="J86">
        <f t="shared" si="1"/>
        <v>0.21</v>
      </c>
      <c r="K86" t="s">
        <v>149</v>
      </c>
    </row>
    <row r="87" spans="1:11" ht="15">
      <c r="A87" t="s">
        <v>12</v>
      </c>
      <c r="B87" t="s">
        <v>20</v>
      </c>
      <c r="C87">
        <v>8085</v>
      </c>
      <c r="D87">
        <v>3</v>
      </c>
      <c r="E87" t="s">
        <v>29</v>
      </c>
      <c r="F87" t="s">
        <v>150</v>
      </c>
      <c r="G87">
        <v>8.75</v>
      </c>
      <c r="H87" t="s">
        <v>71</v>
      </c>
      <c r="I87">
        <v>4</v>
      </c>
      <c r="J87">
        <f t="shared" si="1"/>
        <v>0.35</v>
      </c>
      <c r="K87" t="s">
        <v>151</v>
      </c>
    </row>
    <row r="88" spans="1:11" ht="15">
      <c r="A88" t="s">
        <v>12</v>
      </c>
      <c r="B88" t="s">
        <v>111</v>
      </c>
      <c r="C88">
        <v>8086</v>
      </c>
      <c r="D88">
        <v>3</v>
      </c>
      <c r="E88" t="s">
        <v>29</v>
      </c>
      <c r="F88" t="s">
        <v>150</v>
      </c>
      <c r="G88">
        <v>10</v>
      </c>
      <c r="H88" t="s">
        <v>21</v>
      </c>
      <c r="I88">
        <v>4</v>
      </c>
      <c r="J88">
        <f t="shared" si="1"/>
        <v>0.4</v>
      </c>
      <c r="K88" t="s">
        <v>152</v>
      </c>
    </row>
    <row r="89" spans="1:11" ht="15">
      <c r="A89" t="s">
        <v>12</v>
      </c>
      <c r="B89" t="s">
        <v>114</v>
      </c>
      <c r="C89">
        <v>8087</v>
      </c>
      <c r="D89">
        <v>3</v>
      </c>
      <c r="E89" t="s">
        <v>29</v>
      </c>
      <c r="F89" t="s">
        <v>150</v>
      </c>
      <c r="G89">
        <v>10</v>
      </c>
      <c r="H89" t="s">
        <v>21</v>
      </c>
      <c r="I89">
        <v>4</v>
      </c>
      <c r="J89">
        <f t="shared" si="1"/>
        <v>0.4</v>
      </c>
      <c r="K89" t="s">
        <v>153</v>
      </c>
    </row>
    <row r="90" spans="1:11" ht="15">
      <c r="A90" t="s">
        <v>12</v>
      </c>
      <c r="B90" t="s">
        <v>154</v>
      </c>
      <c r="C90">
        <v>8088</v>
      </c>
      <c r="D90">
        <v>2</v>
      </c>
      <c r="E90" t="s">
        <v>29</v>
      </c>
      <c r="F90" t="s">
        <v>155</v>
      </c>
      <c r="G90">
        <v>18</v>
      </c>
      <c r="H90" t="s">
        <v>21</v>
      </c>
      <c r="I90">
        <v>4</v>
      </c>
      <c r="J90">
        <f t="shared" si="1"/>
        <v>0.72</v>
      </c>
      <c r="K90" t="s">
        <v>156</v>
      </c>
    </row>
    <row r="91" spans="1:11" ht="15">
      <c r="A91" t="s">
        <v>12</v>
      </c>
      <c r="B91" t="s">
        <v>157</v>
      </c>
      <c r="C91">
        <v>8089</v>
      </c>
      <c r="D91">
        <v>3</v>
      </c>
      <c r="E91" t="s">
        <v>141</v>
      </c>
      <c r="F91" t="s">
        <v>155</v>
      </c>
      <c r="G91">
        <v>9.6</v>
      </c>
      <c r="H91" t="s">
        <v>158</v>
      </c>
      <c r="I91">
        <v>1.5</v>
      </c>
      <c r="J91">
        <f t="shared" si="1"/>
        <v>0.14400000000000002</v>
      </c>
      <c r="K91" t="s">
        <v>159</v>
      </c>
    </row>
    <row r="92" spans="1:11" ht="15">
      <c r="A92" t="s">
        <v>12</v>
      </c>
      <c r="B92" t="s">
        <v>160</v>
      </c>
      <c r="C92">
        <v>8090</v>
      </c>
      <c r="D92">
        <v>1</v>
      </c>
      <c r="E92" t="s">
        <v>14</v>
      </c>
      <c r="F92" t="s">
        <v>155</v>
      </c>
      <c r="G92">
        <v>10.4</v>
      </c>
      <c r="H92" t="s">
        <v>161</v>
      </c>
      <c r="I92">
        <f>1.7*1</f>
        <v>1.7</v>
      </c>
      <c r="J92">
        <f t="shared" si="1"/>
        <v>0.1768</v>
      </c>
      <c r="K92" t="s">
        <v>162</v>
      </c>
    </row>
    <row r="93" spans="1:11" ht="15">
      <c r="A93" t="s">
        <v>12</v>
      </c>
      <c r="B93" t="s">
        <v>154</v>
      </c>
      <c r="C93">
        <v>8091</v>
      </c>
      <c r="D93">
        <v>3</v>
      </c>
      <c r="E93" t="s">
        <v>141</v>
      </c>
      <c r="F93" t="s">
        <v>163</v>
      </c>
      <c r="G93">
        <v>20.2</v>
      </c>
      <c r="H93" t="s">
        <v>21</v>
      </c>
      <c r="I93">
        <v>4</v>
      </c>
      <c r="J93">
        <f t="shared" si="1"/>
        <v>0.8079999999999999</v>
      </c>
      <c r="K93" t="s">
        <v>164</v>
      </c>
    </row>
    <row r="94" spans="1:11" ht="15">
      <c r="A94" t="s">
        <v>12</v>
      </c>
      <c r="B94" t="s">
        <v>157</v>
      </c>
      <c r="C94">
        <v>8092</v>
      </c>
      <c r="D94">
        <v>4</v>
      </c>
      <c r="E94" t="s">
        <v>141</v>
      </c>
      <c r="F94" t="s">
        <v>163</v>
      </c>
      <c r="G94">
        <v>41</v>
      </c>
      <c r="H94" t="s">
        <v>158</v>
      </c>
      <c r="I94">
        <v>1.5</v>
      </c>
      <c r="J94">
        <f t="shared" si="1"/>
        <v>0.615</v>
      </c>
      <c r="K94" t="s">
        <v>165</v>
      </c>
    </row>
    <row r="95" spans="1:11" ht="15">
      <c r="A95" t="s">
        <v>12</v>
      </c>
      <c r="B95" t="s">
        <v>160</v>
      </c>
      <c r="C95">
        <v>8093</v>
      </c>
      <c r="D95">
        <v>2</v>
      </c>
      <c r="E95" t="s">
        <v>29</v>
      </c>
      <c r="F95" t="s">
        <v>163</v>
      </c>
      <c r="G95">
        <v>40</v>
      </c>
      <c r="H95" t="s">
        <v>161</v>
      </c>
      <c r="I95">
        <f>1.7*1</f>
        <v>1.7</v>
      </c>
      <c r="J95">
        <f t="shared" si="1"/>
        <v>0.68</v>
      </c>
      <c r="K95" t="s">
        <v>166</v>
      </c>
    </row>
    <row r="96" spans="1:11" ht="15">
      <c r="A96" t="s">
        <v>12</v>
      </c>
      <c r="B96" t="s">
        <v>154</v>
      </c>
      <c r="C96">
        <v>8094</v>
      </c>
      <c r="D96">
        <v>4</v>
      </c>
      <c r="E96" t="s">
        <v>143</v>
      </c>
      <c r="F96" t="s">
        <v>163</v>
      </c>
      <c r="G96" t="s">
        <v>167</v>
      </c>
      <c r="H96" t="s">
        <v>21</v>
      </c>
      <c r="I96">
        <v>4</v>
      </c>
      <c r="J96">
        <v>0</v>
      </c>
      <c r="K96" t="s">
        <v>168</v>
      </c>
    </row>
    <row r="97" spans="1:11" ht="15">
      <c r="A97" t="s">
        <v>12</v>
      </c>
      <c r="B97" t="s">
        <v>160</v>
      </c>
      <c r="C97">
        <v>8095</v>
      </c>
      <c r="D97">
        <v>3</v>
      </c>
      <c r="E97" t="s">
        <v>29</v>
      </c>
      <c r="F97" t="s">
        <v>169</v>
      </c>
      <c r="G97">
        <v>15</v>
      </c>
      <c r="H97" t="s">
        <v>161</v>
      </c>
      <c r="I97">
        <f>1.7*1</f>
        <v>1.7</v>
      </c>
      <c r="J97">
        <f t="shared" si="1"/>
        <v>0.255</v>
      </c>
      <c r="K97" t="s">
        <v>170</v>
      </c>
    </row>
    <row r="98" spans="1:11" ht="15">
      <c r="A98" t="s">
        <v>12</v>
      </c>
      <c r="B98" t="s">
        <v>160</v>
      </c>
      <c r="C98">
        <v>8096</v>
      </c>
      <c r="D98">
        <v>3</v>
      </c>
      <c r="E98" t="s">
        <v>29</v>
      </c>
      <c r="F98" t="s">
        <v>169</v>
      </c>
      <c r="G98">
        <v>15</v>
      </c>
      <c r="H98" t="s">
        <v>161</v>
      </c>
      <c r="I98">
        <f>1.7*1</f>
        <v>1.7</v>
      </c>
      <c r="J98">
        <f t="shared" si="1"/>
        <v>0.255</v>
      </c>
      <c r="K98" t="s">
        <v>171</v>
      </c>
    </row>
    <row r="99" spans="1:11" ht="15">
      <c r="A99" t="s">
        <v>12</v>
      </c>
      <c r="B99" t="s">
        <v>160</v>
      </c>
      <c r="C99">
        <v>8097</v>
      </c>
      <c r="D99">
        <v>4</v>
      </c>
      <c r="E99" t="s">
        <v>141</v>
      </c>
      <c r="F99" t="s">
        <v>172</v>
      </c>
      <c r="G99">
        <v>70</v>
      </c>
      <c r="H99" t="s">
        <v>173</v>
      </c>
      <c r="I99">
        <f>1.2*1</f>
        <v>1.2</v>
      </c>
      <c r="J99">
        <f t="shared" si="1"/>
        <v>0.84</v>
      </c>
      <c r="K99" t="s">
        <v>174</v>
      </c>
    </row>
    <row r="100" spans="1:11" ht="15">
      <c r="A100" t="s">
        <v>175</v>
      </c>
      <c r="B100" t="s">
        <v>176</v>
      </c>
      <c r="C100">
        <v>8200</v>
      </c>
      <c r="D100">
        <v>1</v>
      </c>
      <c r="E100" t="s">
        <v>14</v>
      </c>
      <c r="F100" t="s">
        <v>155</v>
      </c>
      <c r="G100">
        <v>10</v>
      </c>
      <c r="H100" t="s">
        <v>177</v>
      </c>
      <c r="I100">
        <f>2*1.75</f>
        <v>3.5</v>
      </c>
      <c r="J100">
        <f>(G100/100)*I100</f>
        <v>0.35000000000000003</v>
      </c>
      <c r="K100" t="s">
        <v>178</v>
      </c>
    </row>
    <row r="101" spans="1:11" ht="15">
      <c r="A101" t="s">
        <v>175</v>
      </c>
      <c r="B101" t="s">
        <v>179</v>
      </c>
      <c r="C101">
        <v>8201</v>
      </c>
      <c r="D101">
        <v>1</v>
      </c>
      <c r="E101" t="s">
        <v>14</v>
      </c>
      <c r="F101" t="s">
        <v>155</v>
      </c>
      <c r="G101">
        <v>12</v>
      </c>
      <c r="H101" t="s">
        <v>180</v>
      </c>
      <c r="I101">
        <f>2*1.5</f>
        <v>3</v>
      </c>
      <c r="J101">
        <f aca="true" t="shared" si="2" ref="J101:J155">(G101/100)*I101</f>
        <v>0.36</v>
      </c>
      <c r="K101" t="s">
        <v>181</v>
      </c>
    </row>
    <row r="102" spans="1:11" ht="15">
      <c r="A102" t="s">
        <v>175</v>
      </c>
      <c r="B102" t="s">
        <v>182</v>
      </c>
      <c r="C102">
        <v>8202</v>
      </c>
      <c r="D102">
        <v>2</v>
      </c>
      <c r="E102" t="s">
        <v>14</v>
      </c>
      <c r="F102" t="s">
        <v>163</v>
      </c>
      <c r="G102">
        <v>11.5</v>
      </c>
      <c r="H102" t="s">
        <v>183</v>
      </c>
      <c r="I102">
        <v>1</v>
      </c>
      <c r="J102">
        <f t="shared" si="2"/>
        <v>0.115</v>
      </c>
      <c r="K102" t="s">
        <v>184</v>
      </c>
    </row>
    <row r="103" spans="1:11" ht="15">
      <c r="A103" t="s">
        <v>175</v>
      </c>
      <c r="B103" t="s">
        <v>93</v>
      </c>
      <c r="C103">
        <v>8203</v>
      </c>
      <c r="D103">
        <v>1</v>
      </c>
      <c r="E103" t="s">
        <v>14</v>
      </c>
      <c r="F103" t="s">
        <v>185</v>
      </c>
      <c r="G103">
        <v>5.8</v>
      </c>
      <c r="H103" t="s">
        <v>186</v>
      </c>
      <c r="I103">
        <v>2</v>
      </c>
      <c r="J103">
        <f t="shared" si="2"/>
        <v>0.11599999999999999</v>
      </c>
      <c r="K103" t="s">
        <v>187</v>
      </c>
    </row>
    <row r="104" spans="1:11" ht="15">
      <c r="A104" t="s">
        <v>175</v>
      </c>
      <c r="B104" t="s">
        <v>182</v>
      </c>
      <c r="C104">
        <v>8204</v>
      </c>
      <c r="D104">
        <v>2</v>
      </c>
      <c r="E104" t="s">
        <v>14</v>
      </c>
      <c r="G104">
        <v>20</v>
      </c>
      <c r="H104" t="s">
        <v>183</v>
      </c>
      <c r="I104">
        <v>1</v>
      </c>
      <c r="J104">
        <f t="shared" si="2"/>
        <v>0.2</v>
      </c>
      <c r="K104" t="s">
        <v>188</v>
      </c>
    </row>
    <row r="105" spans="1:11" ht="15">
      <c r="A105" t="s">
        <v>175</v>
      </c>
      <c r="B105" t="s">
        <v>93</v>
      </c>
      <c r="C105">
        <v>8205</v>
      </c>
      <c r="D105">
        <v>1</v>
      </c>
      <c r="E105" t="s">
        <v>14</v>
      </c>
      <c r="F105" t="s">
        <v>163</v>
      </c>
      <c r="G105">
        <v>3</v>
      </c>
      <c r="H105" t="s">
        <v>186</v>
      </c>
      <c r="I105">
        <v>2</v>
      </c>
      <c r="J105">
        <f t="shared" si="2"/>
        <v>0.06</v>
      </c>
      <c r="K105" t="s">
        <v>189</v>
      </c>
    </row>
    <row r="106" spans="1:11" ht="15">
      <c r="A106" t="s">
        <v>175</v>
      </c>
      <c r="B106" t="s">
        <v>179</v>
      </c>
      <c r="C106">
        <v>8206</v>
      </c>
      <c r="D106">
        <v>2</v>
      </c>
      <c r="E106" t="s">
        <v>14</v>
      </c>
      <c r="F106" t="s">
        <v>163</v>
      </c>
      <c r="G106">
        <v>8.8</v>
      </c>
      <c r="H106" t="s">
        <v>180</v>
      </c>
      <c r="I106">
        <f>2*1.5</f>
        <v>3</v>
      </c>
      <c r="J106">
        <f t="shared" si="2"/>
        <v>0.264</v>
      </c>
      <c r="K106" t="s">
        <v>190</v>
      </c>
    </row>
    <row r="107" spans="1:11" ht="15">
      <c r="A107" t="s">
        <v>175</v>
      </c>
      <c r="B107" t="s">
        <v>93</v>
      </c>
      <c r="C107">
        <v>8207</v>
      </c>
      <c r="D107">
        <v>2</v>
      </c>
      <c r="E107" t="s">
        <v>14</v>
      </c>
      <c r="F107" t="s">
        <v>163</v>
      </c>
      <c r="G107">
        <v>21.3</v>
      </c>
      <c r="H107" t="s">
        <v>186</v>
      </c>
      <c r="I107">
        <v>2</v>
      </c>
      <c r="J107">
        <f t="shared" si="2"/>
        <v>0.426</v>
      </c>
      <c r="K107" t="s">
        <v>191</v>
      </c>
    </row>
    <row r="108" spans="1:11" ht="15">
      <c r="A108" t="s">
        <v>175</v>
      </c>
      <c r="B108" t="s">
        <v>95</v>
      </c>
      <c r="C108">
        <v>8208</v>
      </c>
      <c r="D108">
        <v>1</v>
      </c>
      <c r="E108" t="s">
        <v>14</v>
      </c>
      <c r="F108" t="s">
        <v>192</v>
      </c>
      <c r="G108">
        <v>7.8</v>
      </c>
      <c r="H108" t="s">
        <v>193</v>
      </c>
      <c r="I108">
        <f>1.5*2</f>
        <v>3</v>
      </c>
      <c r="J108">
        <f t="shared" si="2"/>
        <v>0.23399999999999999</v>
      </c>
      <c r="K108" t="s">
        <v>194</v>
      </c>
    </row>
    <row r="109" spans="1:11" ht="15">
      <c r="A109" t="s">
        <v>175</v>
      </c>
      <c r="B109" t="s">
        <v>176</v>
      </c>
      <c r="C109">
        <v>8209</v>
      </c>
      <c r="D109">
        <v>2</v>
      </c>
      <c r="E109" t="s">
        <v>14</v>
      </c>
      <c r="F109" t="s">
        <v>192</v>
      </c>
      <c r="G109">
        <v>19.2</v>
      </c>
      <c r="H109" t="s">
        <v>177</v>
      </c>
      <c r="I109">
        <f>2*1.75</f>
        <v>3.5</v>
      </c>
      <c r="J109">
        <f t="shared" si="2"/>
        <v>0.672</v>
      </c>
      <c r="K109" t="s">
        <v>195</v>
      </c>
    </row>
    <row r="110" spans="1:11" ht="15">
      <c r="A110" t="s">
        <v>175</v>
      </c>
      <c r="B110" t="s">
        <v>74</v>
      </c>
      <c r="C110">
        <v>8210</v>
      </c>
      <c r="D110">
        <v>1</v>
      </c>
      <c r="E110" t="s">
        <v>14</v>
      </c>
      <c r="F110" t="s">
        <v>192</v>
      </c>
      <c r="G110">
        <v>11</v>
      </c>
      <c r="H110" t="s">
        <v>196</v>
      </c>
      <c r="I110">
        <v>4</v>
      </c>
      <c r="J110">
        <f t="shared" si="2"/>
        <v>0.44</v>
      </c>
      <c r="K110" t="s">
        <v>197</v>
      </c>
    </row>
    <row r="111" spans="1:11" ht="15">
      <c r="A111" t="s">
        <v>175</v>
      </c>
      <c r="B111" t="s">
        <v>74</v>
      </c>
      <c r="C111">
        <v>8210</v>
      </c>
      <c r="D111">
        <v>2</v>
      </c>
      <c r="E111" t="s">
        <v>14</v>
      </c>
      <c r="F111" t="s">
        <v>198</v>
      </c>
      <c r="G111">
        <v>10</v>
      </c>
      <c r="H111" t="s">
        <v>196</v>
      </c>
      <c r="I111">
        <v>4</v>
      </c>
      <c r="J111">
        <f t="shared" si="2"/>
        <v>0.4</v>
      </c>
      <c r="K111" t="s">
        <v>199</v>
      </c>
    </row>
    <row r="112" spans="1:11" ht="15">
      <c r="A112" t="s">
        <v>175</v>
      </c>
      <c r="B112" t="s">
        <v>176</v>
      </c>
      <c r="C112">
        <v>8211</v>
      </c>
      <c r="D112">
        <v>3</v>
      </c>
      <c r="E112" t="s">
        <v>14</v>
      </c>
      <c r="F112" t="s">
        <v>192</v>
      </c>
      <c r="G112">
        <v>8</v>
      </c>
      <c r="H112" t="s">
        <v>177</v>
      </c>
      <c r="I112">
        <f>2*1.75</f>
        <v>3.5</v>
      </c>
      <c r="J112">
        <f t="shared" si="2"/>
        <v>0.28</v>
      </c>
      <c r="K112" t="s">
        <v>200</v>
      </c>
    </row>
    <row r="113" spans="1:11" ht="15">
      <c r="A113" t="s">
        <v>175</v>
      </c>
      <c r="B113" t="s">
        <v>95</v>
      </c>
      <c r="C113">
        <v>8212</v>
      </c>
      <c r="D113">
        <v>2</v>
      </c>
      <c r="E113" t="s">
        <v>14</v>
      </c>
      <c r="F113" t="s">
        <v>192</v>
      </c>
      <c r="G113">
        <v>7.4</v>
      </c>
      <c r="H113" t="s">
        <v>193</v>
      </c>
      <c r="I113">
        <f>2*1.5</f>
        <v>3</v>
      </c>
      <c r="J113">
        <f t="shared" si="2"/>
        <v>0.22200000000000003</v>
      </c>
      <c r="K113" t="s">
        <v>184</v>
      </c>
    </row>
    <row r="114" spans="1:11" ht="15">
      <c r="A114" t="s">
        <v>175</v>
      </c>
      <c r="B114" t="s">
        <v>123</v>
      </c>
      <c r="C114">
        <v>8213</v>
      </c>
      <c r="D114">
        <v>1</v>
      </c>
      <c r="E114" t="s">
        <v>14</v>
      </c>
      <c r="F114" t="s">
        <v>201</v>
      </c>
      <c r="G114">
        <v>8.4</v>
      </c>
      <c r="H114" t="s">
        <v>196</v>
      </c>
      <c r="I114">
        <v>4</v>
      </c>
      <c r="J114">
        <f t="shared" si="2"/>
        <v>0.336</v>
      </c>
      <c r="K114" t="s">
        <v>202</v>
      </c>
    </row>
    <row r="115" spans="1:11" ht="15">
      <c r="A115" t="s">
        <v>175</v>
      </c>
      <c r="B115" t="s">
        <v>74</v>
      </c>
      <c r="C115">
        <v>8214</v>
      </c>
      <c r="D115">
        <v>2</v>
      </c>
      <c r="E115" t="s">
        <v>14</v>
      </c>
      <c r="F115" t="s">
        <v>201</v>
      </c>
      <c r="G115">
        <v>10</v>
      </c>
      <c r="H115" t="s">
        <v>196</v>
      </c>
      <c r="I115">
        <v>4</v>
      </c>
      <c r="J115">
        <f t="shared" si="2"/>
        <v>0.4</v>
      </c>
      <c r="K115" t="s">
        <v>203</v>
      </c>
    </row>
    <row r="116" spans="1:11" ht="15">
      <c r="A116" t="s">
        <v>175</v>
      </c>
      <c r="B116" t="s">
        <v>204</v>
      </c>
      <c r="C116">
        <v>8215</v>
      </c>
      <c r="D116">
        <v>1</v>
      </c>
      <c r="E116" t="s">
        <v>14</v>
      </c>
      <c r="F116" t="s">
        <v>201</v>
      </c>
      <c r="G116">
        <v>10.4</v>
      </c>
      <c r="H116" t="s">
        <v>196</v>
      </c>
      <c r="I116">
        <v>4</v>
      </c>
      <c r="J116">
        <f t="shared" si="2"/>
        <v>0.41600000000000004</v>
      </c>
      <c r="K116" t="s">
        <v>197</v>
      </c>
    </row>
    <row r="117" spans="1:11" ht="15">
      <c r="A117" t="s">
        <v>175</v>
      </c>
      <c r="B117" t="s">
        <v>205</v>
      </c>
      <c r="C117">
        <v>8216</v>
      </c>
      <c r="D117">
        <v>1</v>
      </c>
      <c r="E117" t="s">
        <v>14</v>
      </c>
      <c r="F117" t="s">
        <v>192</v>
      </c>
      <c r="G117">
        <v>10</v>
      </c>
      <c r="H117" t="s">
        <v>206</v>
      </c>
      <c r="I117">
        <f>2*1.65</f>
        <v>3.3</v>
      </c>
      <c r="J117">
        <f t="shared" si="2"/>
        <v>0.33</v>
      </c>
      <c r="K117" t="s">
        <v>207</v>
      </c>
    </row>
    <row r="118" spans="1:11" ht="15">
      <c r="A118" t="s">
        <v>175</v>
      </c>
      <c r="B118" t="s">
        <v>20</v>
      </c>
      <c r="C118">
        <v>8217</v>
      </c>
      <c r="D118">
        <v>1</v>
      </c>
      <c r="E118" t="s">
        <v>14</v>
      </c>
      <c r="F118" t="s">
        <v>201</v>
      </c>
      <c r="G118">
        <v>12.8</v>
      </c>
      <c r="H118" t="s">
        <v>177</v>
      </c>
      <c r="I118">
        <f>2*1.75</f>
        <v>3.5</v>
      </c>
      <c r="J118">
        <f t="shared" si="2"/>
        <v>0.448</v>
      </c>
      <c r="K118" t="s">
        <v>208</v>
      </c>
    </row>
    <row r="119" spans="1:10" ht="15">
      <c r="A119" t="s">
        <v>175</v>
      </c>
      <c r="B119" t="s">
        <v>209</v>
      </c>
      <c r="C119">
        <v>8218</v>
      </c>
      <c r="D119">
        <v>1</v>
      </c>
      <c r="E119" t="s">
        <v>14</v>
      </c>
      <c r="F119" t="s">
        <v>210</v>
      </c>
      <c r="G119">
        <v>10</v>
      </c>
      <c r="H119" t="s">
        <v>211</v>
      </c>
      <c r="I119">
        <v>2</v>
      </c>
      <c r="J119">
        <f t="shared" si="2"/>
        <v>0.2</v>
      </c>
    </row>
    <row r="120" spans="1:10" ht="15">
      <c r="A120" t="s">
        <v>175</v>
      </c>
      <c r="B120" t="s">
        <v>209</v>
      </c>
      <c r="C120">
        <v>8219</v>
      </c>
      <c r="D120">
        <v>2</v>
      </c>
      <c r="E120" t="s">
        <v>14</v>
      </c>
      <c r="F120" t="s">
        <v>210</v>
      </c>
      <c r="G120">
        <v>20</v>
      </c>
      <c r="H120" t="s">
        <v>196</v>
      </c>
      <c r="I120">
        <v>4</v>
      </c>
      <c r="J120">
        <f t="shared" si="2"/>
        <v>0.8</v>
      </c>
    </row>
    <row r="121" spans="1:11" ht="15">
      <c r="A121" t="s">
        <v>175</v>
      </c>
      <c r="B121" t="s">
        <v>179</v>
      </c>
      <c r="C121">
        <v>8221</v>
      </c>
      <c r="D121">
        <v>3</v>
      </c>
      <c r="E121" t="s">
        <v>29</v>
      </c>
      <c r="F121" t="s">
        <v>212</v>
      </c>
      <c r="G121">
        <v>40</v>
      </c>
      <c r="H121" t="s">
        <v>183</v>
      </c>
      <c r="I121">
        <v>1</v>
      </c>
      <c r="J121">
        <f t="shared" si="2"/>
        <v>0.4</v>
      </c>
      <c r="K121" t="s">
        <v>213</v>
      </c>
    </row>
    <row r="122" spans="1:10" ht="15">
      <c r="A122" t="s">
        <v>175</v>
      </c>
      <c r="B122" t="s">
        <v>20</v>
      </c>
      <c r="C122">
        <v>8222</v>
      </c>
      <c r="D122">
        <v>2</v>
      </c>
      <c r="E122" t="s">
        <v>14</v>
      </c>
      <c r="F122" t="s">
        <v>212</v>
      </c>
      <c r="G122">
        <v>10</v>
      </c>
      <c r="H122" t="s">
        <v>177</v>
      </c>
      <c r="I122">
        <f>2*1.75</f>
        <v>3.5</v>
      </c>
      <c r="J122">
        <f t="shared" si="2"/>
        <v>0.35000000000000003</v>
      </c>
    </row>
    <row r="123" spans="1:11" ht="15">
      <c r="A123" t="s">
        <v>175</v>
      </c>
      <c r="B123" t="s">
        <v>214</v>
      </c>
      <c r="C123">
        <v>8223</v>
      </c>
      <c r="D123">
        <v>1</v>
      </c>
      <c r="E123" t="s">
        <v>14</v>
      </c>
      <c r="F123" t="s">
        <v>215</v>
      </c>
      <c r="G123">
        <v>14.4</v>
      </c>
      <c r="H123" t="s">
        <v>196</v>
      </c>
      <c r="I123">
        <v>4</v>
      </c>
      <c r="J123">
        <f t="shared" si="2"/>
        <v>0.5760000000000001</v>
      </c>
      <c r="K123" t="s">
        <v>216</v>
      </c>
    </row>
    <row r="124" spans="1:11" ht="15">
      <c r="A124" t="s">
        <v>175</v>
      </c>
      <c r="B124" t="s">
        <v>204</v>
      </c>
      <c r="C124">
        <v>8224</v>
      </c>
      <c r="D124">
        <v>2</v>
      </c>
      <c r="E124" t="s">
        <v>14</v>
      </c>
      <c r="F124" t="s">
        <v>217</v>
      </c>
      <c r="G124">
        <v>25</v>
      </c>
      <c r="H124" t="s">
        <v>196</v>
      </c>
      <c r="I124">
        <v>4</v>
      </c>
      <c r="J124">
        <f t="shared" si="2"/>
        <v>1</v>
      </c>
      <c r="K124" t="s">
        <v>218</v>
      </c>
    </row>
    <row r="125" spans="1:11" ht="15">
      <c r="A125" t="s">
        <v>175</v>
      </c>
      <c r="B125" t="s">
        <v>127</v>
      </c>
      <c r="C125">
        <v>8225</v>
      </c>
      <c r="D125">
        <v>1</v>
      </c>
      <c r="E125" t="s">
        <v>14</v>
      </c>
      <c r="F125" t="s">
        <v>217</v>
      </c>
      <c r="G125">
        <v>20</v>
      </c>
      <c r="H125" t="s">
        <v>219</v>
      </c>
      <c r="I125">
        <f>2*1.25</f>
        <v>2.5</v>
      </c>
      <c r="J125">
        <f t="shared" si="2"/>
        <v>0.5</v>
      </c>
      <c r="K125" t="s">
        <v>220</v>
      </c>
    </row>
    <row r="126" spans="1:11" ht="15">
      <c r="A126" t="s">
        <v>175</v>
      </c>
      <c r="B126" t="s">
        <v>221</v>
      </c>
      <c r="C126">
        <v>8226</v>
      </c>
      <c r="D126">
        <v>1</v>
      </c>
      <c r="E126" t="s">
        <v>14</v>
      </c>
      <c r="F126" t="s">
        <v>217</v>
      </c>
      <c r="G126">
        <v>7.3</v>
      </c>
      <c r="H126" t="s">
        <v>186</v>
      </c>
      <c r="I126">
        <v>2</v>
      </c>
      <c r="J126">
        <f t="shared" si="2"/>
        <v>0.146</v>
      </c>
      <c r="K126" t="s">
        <v>222</v>
      </c>
    </row>
    <row r="127" spans="1:11" ht="15">
      <c r="A127" t="s">
        <v>175</v>
      </c>
      <c r="B127" t="s">
        <v>83</v>
      </c>
      <c r="C127">
        <v>8227</v>
      </c>
      <c r="D127">
        <v>1</v>
      </c>
      <c r="E127" t="s">
        <v>14</v>
      </c>
      <c r="F127" t="s">
        <v>217</v>
      </c>
      <c r="G127">
        <v>23.2</v>
      </c>
      <c r="H127" t="s">
        <v>196</v>
      </c>
      <c r="I127">
        <v>4</v>
      </c>
      <c r="J127">
        <f t="shared" si="2"/>
        <v>0.9279999999999999</v>
      </c>
      <c r="K127" t="s">
        <v>216</v>
      </c>
    </row>
    <row r="128" spans="1:11" ht="15">
      <c r="A128" t="s">
        <v>175</v>
      </c>
      <c r="B128" t="s">
        <v>223</v>
      </c>
      <c r="C128">
        <v>8228</v>
      </c>
      <c r="D128">
        <v>1</v>
      </c>
      <c r="E128" t="s">
        <v>14</v>
      </c>
      <c r="F128" t="s">
        <v>217</v>
      </c>
      <c r="G128">
        <v>13.2</v>
      </c>
      <c r="H128" t="s">
        <v>196</v>
      </c>
      <c r="I128">
        <v>4</v>
      </c>
      <c r="J128">
        <f t="shared" si="2"/>
        <v>0.528</v>
      </c>
      <c r="K128" t="s">
        <v>224</v>
      </c>
    </row>
    <row r="129" spans="1:11" ht="15">
      <c r="A129" t="s">
        <v>175</v>
      </c>
      <c r="B129" t="s">
        <v>123</v>
      </c>
      <c r="C129">
        <v>8229</v>
      </c>
      <c r="D129">
        <v>2</v>
      </c>
      <c r="E129" t="s">
        <v>14</v>
      </c>
      <c r="F129" t="s">
        <v>217</v>
      </c>
      <c r="G129">
        <v>19.2</v>
      </c>
      <c r="H129" t="s">
        <v>196</v>
      </c>
      <c r="I129">
        <v>4</v>
      </c>
      <c r="J129">
        <f t="shared" si="2"/>
        <v>0.768</v>
      </c>
      <c r="K129" t="s">
        <v>225</v>
      </c>
    </row>
    <row r="130" spans="1:11" ht="15">
      <c r="A130" t="s">
        <v>175</v>
      </c>
      <c r="B130" t="s">
        <v>226</v>
      </c>
      <c r="C130">
        <v>8230</v>
      </c>
      <c r="D130">
        <v>1</v>
      </c>
      <c r="E130" t="s">
        <v>14</v>
      </c>
      <c r="F130" t="s">
        <v>217</v>
      </c>
      <c r="G130">
        <v>19</v>
      </c>
      <c r="H130" t="s">
        <v>196</v>
      </c>
      <c r="I130">
        <v>4</v>
      </c>
      <c r="J130">
        <f t="shared" si="2"/>
        <v>0.76</v>
      </c>
      <c r="K130" t="s">
        <v>224</v>
      </c>
    </row>
    <row r="131" spans="1:11" ht="15">
      <c r="A131" t="s">
        <v>175</v>
      </c>
      <c r="B131" t="s">
        <v>227</v>
      </c>
      <c r="C131">
        <v>8231</v>
      </c>
      <c r="D131">
        <v>1</v>
      </c>
      <c r="E131" t="s">
        <v>14</v>
      </c>
      <c r="F131" t="s">
        <v>217</v>
      </c>
      <c r="G131">
        <v>15.6</v>
      </c>
      <c r="H131" t="s">
        <v>196</v>
      </c>
      <c r="I131">
        <v>4</v>
      </c>
      <c r="J131">
        <f t="shared" si="2"/>
        <v>0.624</v>
      </c>
      <c r="K131" t="s">
        <v>228</v>
      </c>
    </row>
    <row r="132" spans="1:11" ht="15">
      <c r="A132" t="s">
        <v>175</v>
      </c>
      <c r="B132" t="s">
        <v>91</v>
      </c>
      <c r="C132">
        <v>8232</v>
      </c>
      <c r="D132">
        <v>1</v>
      </c>
      <c r="E132" t="s">
        <v>14</v>
      </c>
      <c r="F132" t="s">
        <v>217</v>
      </c>
      <c r="G132">
        <v>5.5</v>
      </c>
      <c r="H132" t="s">
        <v>183</v>
      </c>
      <c r="I132">
        <v>1</v>
      </c>
      <c r="J132">
        <f t="shared" si="2"/>
        <v>0.055</v>
      </c>
      <c r="K132" t="s">
        <v>229</v>
      </c>
    </row>
    <row r="133" spans="1:11" ht="15">
      <c r="A133" t="s">
        <v>175</v>
      </c>
      <c r="B133" t="s">
        <v>127</v>
      </c>
      <c r="C133">
        <v>8233</v>
      </c>
      <c r="D133">
        <v>1</v>
      </c>
      <c r="E133" t="s">
        <v>29</v>
      </c>
      <c r="F133" t="s">
        <v>217</v>
      </c>
      <c r="G133">
        <v>10</v>
      </c>
      <c r="H133" t="s">
        <v>183</v>
      </c>
      <c r="I133">
        <v>1</v>
      </c>
      <c r="J133">
        <f t="shared" si="2"/>
        <v>0.1</v>
      </c>
      <c r="K133" t="s">
        <v>230</v>
      </c>
    </row>
    <row r="134" spans="1:11" ht="15">
      <c r="A134" t="s">
        <v>175</v>
      </c>
      <c r="B134" t="s">
        <v>93</v>
      </c>
      <c r="C134">
        <v>8234</v>
      </c>
      <c r="D134">
        <v>1</v>
      </c>
      <c r="E134" t="s">
        <v>14</v>
      </c>
      <c r="F134" t="s">
        <v>217</v>
      </c>
      <c r="G134">
        <v>32</v>
      </c>
      <c r="H134" t="s">
        <v>186</v>
      </c>
      <c r="I134">
        <v>2</v>
      </c>
      <c r="J134">
        <f t="shared" si="2"/>
        <v>0.64</v>
      </c>
      <c r="K134" t="s">
        <v>231</v>
      </c>
    </row>
    <row r="135" spans="1:11" ht="15">
      <c r="A135" t="s">
        <v>175</v>
      </c>
      <c r="B135" t="s">
        <v>127</v>
      </c>
      <c r="C135">
        <v>8235</v>
      </c>
      <c r="D135">
        <v>1</v>
      </c>
      <c r="E135" t="s">
        <v>29</v>
      </c>
      <c r="F135" t="s">
        <v>217</v>
      </c>
      <c r="G135">
        <v>13</v>
      </c>
      <c r="H135" t="s">
        <v>232</v>
      </c>
      <c r="I135">
        <f>0.5*0.5</f>
        <v>0.25</v>
      </c>
      <c r="J135">
        <f t="shared" si="2"/>
        <v>0.0325</v>
      </c>
      <c r="K135" t="s">
        <v>230</v>
      </c>
    </row>
    <row r="136" spans="1:11" ht="15">
      <c r="A136" t="s">
        <v>175</v>
      </c>
      <c r="B136" t="s">
        <v>221</v>
      </c>
      <c r="C136">
        <v>8236</v>
      </c>
      <c r="D136">
        <v>2</v>
      </c>
      <c r="E136" t="s">
        <v>14</v>
      </c>
      <c r="F136" t="s">
        <v>217</v>
      </c>
      <c r="G136">
        <v>10.3</v>
      </c>
      <c r="H136" t="s">
        <v>186</v>
      </c>
      <c r="I136">
        <v>2</v>
      </c>
      <c r="J136">
        <f t="shared" si="2"/>
        <v>0.20600000000000002</v>
      </c>
      <c r="K136" t="s">
        <v>233</v>
      </c>
    </row>
    <row r="137" spans="1:11" ht="15">
      <c r="A137" t="s">
        <v>175</v>
      </c>
      <c r="B137" t="s">
        <v>234</v>
      </c>
      <c r="C137">
        <v>8237</v>
      </c>
      <c r="D137">
        <v>1</v>
      </c>
      <c r="E137" t="s">
        <v>14</v>
      </c>
      <c r="F137" t="s">
        <v>217</v>
      </c>
      <c r="G137">
        <v>30</v>
      </c>
      <c r="H137" t="s">
        <v>235</v>
      </c>
      <c r="I137">
        <f>0.5*1</f>
        <v>0.5</v>
      </c>
      <c r="J137">
        <f t="shared" si="2"/>
        <v>0.15</v>
      </c>
      <c r="K137" t="s">
        <v>216</v>
      </c>
    </row>
    <row r="138" spans="1:11" ht="15">
      <c r="A138" t="s">
        <v>175</v>
      </c>
      <c r="B138" t="s">
        <v>91</v>
      </c>
      <c r="C138">
        <v>8238</v>
      </c>
      <c r="D138">
        <v>1</v>
      </c>
      <c r="E138" t="s">
        <v>14</v>
      </c>
      <c r="F138" t="s">
        <v>217</v>
      </c>
      <c r="G138">
        <v>4.3</v>
      </c>
      <c r="H138" t="s">
        <v>193</v>
      </c>
      <c r="I138">
        <f>1.5*2</f>
        <v>3</v>
      </c>
      <c r="J138">
        <f t="shared" si="2"/>
        <v>0.129</v>
      </c>
      <c r="K138" t="s">
        <v>236</v>
      </c>
    </row>
    <row r="139" spans="1:11" ht="15">
      <c r="A139" t="s">
        <v>175</v>
      </c>
      <c r="B139" t="s">
        <v>91</v>
      </c>
      <c r="C139">
        <v>8239</v>
      </c>
      <c r="D139">
        <v>2</v>
      </c>
      <c r="E139" t="s">
        <v>14</v>
      </c>
      <c r="F139" t="s">
        <v>217</v>
      </c>
      <c r="G139">
        <v>21</v>
      </c>
      <c r="H139" t="s">
        <v>183</v>
      </c>
      <c r="I139">
        <v>1</v>
      </c>
      <c r="J139">
        <f t="shared" si="2"/>
        <v>0.21</v>
      </c>
      <c r="K139" t="s">
        <v>237</v>
      </c>
    </row>
    <row r="140" spans="1:11" ht="15">
      <c r="A140" t="s">
        <v>175</v>
      </c>
      <c r="B140" t="s">
        <v>226</v>
      </c>
      <c r="C140">
        <v>8240</v>
      </c>
      <c r="D140">
        <v>2</v>
      </c>
      <c r="E140" t="s">
        <v>14</v>
      </c>
      <c r="F140" t="s">
        <v>217</v>
      </c>
      <c r="G140">
        <v>24</v>
      </c>
      <c r="H140" t="s">
        <v>196</v>
      </c>
      <c r="I140">
        <v>4</v>
      </c>
      <c r="J140">
        <f t="shared" si="2"/>
        <v>0.96</v>
      </c>
      <c r="K140" t="s">
        <v>238</v>
      </c>
    </row>
    <row r="141" spans="1:11" ht="15">
      <c r="A141" t="s">
        <v>175</v>
      </c>
      <c r="B141" t="s">
        <v>223</v>
      </c>
      <c r="C141">
        <v>8241</v>
      </c>
      <c r="D141">
        <v>2</v>
      </c>
      <c r="E141" t="s">
        <v>14</v>
      </c>
      <c r="F141" t="s">
        <v>217</v>
      </c>
      <c r="G141">
        <v>30.6</v>
      </c>
      <c r="H141" t="s">
        <v>239</v>
      </c>
      <c r="I141">
        <f>2*1.5</f>
        <v>3</v>
      </c>
      <c r="J141">
        <f t="shared" si="2"/>
        <v>0.9179999999999999</v>
      </c>
      <c r="K141" t="s">
        <v>240</v>
      </c>
    </row>
    <row r="142" spans="1:11" ht="15">
      <c r="A142" t="s">
        <v>175</v>
      </c>
      <c r="B142" t="s">
        <v>214</v>
      </c>
      <c r="C142">
        <v>8242</v>
      </c>
      <c r="D142">
        <v>2</v>
      </c>
      <c r="E142" t="s">
        <v>14</v>
      </c>
      <c r="F142" t="s">
        <v>217</v>
      </c>
      <c r="G142">
        <v>46.2</v>
      </c>
      <c r="H142" t="s">
        <v>196</v>
      </c>
      <c r="I142">
        <v>4</v>
      </c>
      <c r="J142">
        <f t="shared" si="2"/>
        <v>1.848</v>
      </c>
      <c r="K142" t="s">
        <v>238</v>
      </c>
    </row>
    <row r="143" spans="1:11" ht="15">
      <c r="A143" t="s">
        <v>175</v>
      </c>
      <c r="B143" t="s">
        <v>241</v>
      </c>
      <c r="C143">
        <v>8243</v>
      </c>
      <c r="D143">
        <v>1</v>
      </c>
      <c r="E143" t="s">
        <v>29</v>
      </c>
      <c r="F143" t="s">
        <v>242</v>
      </c>
      <c r="G143">
        <v>8.3</v>
      </c>
      <c r="H143" t="s">
        <v>186</v>
      </c>
      <c r="I143">
        <v>1</v>
      </c>
      <c r="J143">
        <f t="shared" si="2"/>
        <v>0.083</v>
      </c>
      <c r="K143" t="s">
        <v>216</v>
      </c>
    </row>
    <row r="144" spans="1:11" ht="15">
      <c r="A144" t="s">
        <v>175</v>
      </c>
      <c r="B144" t="s">
        <v>95</v>
      </c>
      <c r="C144">
        <v>8244</v>
      </c>
      <c r="D144">
        <v>1</v>
      </c>
      <c r="E144" t="s">
        <v>14</v>
      </c>
      <c r="F144" t="s">
        <v>242</v>
      </c>
      <c r="G144">
        <v>13</v>
      </c>
      <c r="H144" t="s">
        <v>183</v>
      </c>
      <c r="I144">
        <v>1</v>
      </c>
      <c r="J144">
        <f t="shared" si="2"/>
        <v>0.13</v>
      </c>
      <c r="K144" t="s">
        <v>243</v>
      </c>
    </row>
    <row r="145" spans="1:11" ht="15">
      <c r="A145" t="s">
        <v>175</v>
      </c>
      <c r="B145" t="s">
        <v>244</v>
      </c>
      <c r="C145">
        <v>8245</v>
      </c>
      <c r="D145">
        <v>1</v>
      </c>
      <c r="E145" t="s">
        <v>14</v>
      </c>
      <c r="F145" t="s">
        <v>242</v>
      </c>
      <c r="G145">
        <v>13</v>
      </c>
      <c r="H145" t="s">
        <v>196</v>
      </c>
      <c r="I145">
        <v>4</v>
      </c>
      <c r="J145">
        <f t="shared" si="2"/>
        <v>0.52</v>
      </c>
      <c r="K145" t="s">
        <v>238</v>
      </c>
    </row>
    <row r="146" spans="1:11" ht="15">
      <c r="A146" t="s">
        <v>175</v>
      </c>
      <c r="B146" t="s">
        <v>245</v>
      </c>
      <c r="C146">
        <v>8246</v>
      </c>
      <c r="D146">
        <v>1</v>
      </c>
      <c r="E146" t="s">
        <v>14</v>
      </c>
      <c r="F146" t="s">
        <v>242</v>
      </c>
      <c r="G146">
        <v>14.4</v>
      </c>
      <c r="H146" t="s">
        <v>196</v>
      </c>
      <c r="I146">
        <v>4</v>
      </c>
      <c r="J146">
        <f t="shared" si="2"/>
        <v>0.5760000000000001</v>
      </c>
      <c r="K146" t="s">
        <v>216</v>
      </c>
    </row>
    <row r="147" spans="1:11" ht="15">
      <c r="A147" t="s">
        <v>175</v>
      </c>
      <c r="B147" t="s">
        <v>182</v>
      </c>
      <c r="C147">
        <v>8247</v>
      </c>
      <c r="D147">
        <v>1</v>
      </c>
      <c r="E147" t="s">
        <v>14</v>
      </c>
      <c r="F147" t="s">
        <v>242</v>
      </c>
      <c r="G147">
        <v>33</v>
      </c>
      <c r="H147" t="s">
        <v>183</v>
      </c>
      <c r="I147">
        <v>1</v>
      </c>
      <c r="J147">
        <f t="shared" si="2"/>
        <v>0.33</v>
      </c>
      <c r="K147" t="s">
        <v>246</v>
      </c>
    </row>
    <row r="148" spans="1:11" ht="15">
      <c r="A148" t="s">
        <v>175</v>
      </c>
      <c r="B148" t="s">
        <v>182</v>
      </c>
      <c r="C148">
        <v>8248</v>
      </c>
      <c r="D148">
        <v>1</v>
      </c>
      <c r="E148" t="s">
        <v>14</v>
      </c>
      <c r="F148" t="s">
        <v>242</v>
      </c>
      <c r="G148">
        <v>10</v>
      </c>
      <c r="H148" t="s">
        <v>239</v>
      </c>
      <c r="I148">
        <f>1*1.5</f>
        <v>1.5</v>
      </c>
      <c r="J148">
        <f t="shared" si="2"/>
        <v>0.15000000000000002</v>
      </c>
      <c r="K148" t="s">
        <v>240</v>
      </c>
    </row>
    <row r="149" spans="1:11" ht="15">
      <c r="A149" t="s">
        <v>175</v>
      </c>
      <c r="B149" t="s">
        <v>247</v>
      </c>
      <c r="C149">
        <v>8249</v>
      </c>
      <c r="D149">
        <v>1</v>
      </c>
      <c r="E149" t="s">
        <v>14</v>
      </c>
      <c r="F149" t="s">
        <v>242</v>
      </c>
      <c r="G149">
        <v>11</v>
      </c>
      <c r="H149" t="s">
        <v>183</v>
      </c>
      <c r="I149">
        <v>1</v>
      </c>
      <c r="J149">
        <f t="shared" si="2"/>
        <v>0.11</v>
      </c>
      <c r="K149" t="s">
        <v>233</v>
      </c>
    </row>
    <row r="150" spans="1:11" ht="15">
      <c r="A150" t="s">
        <v>175</v>
      </c>
      <c r="B150" t="s">
        <v>247</v>
      </c>
      <c r="C150">
        <v>8250</v>
      </c>
      <c r="D150">
        <v>1</v>
      </c>
      <c r="E150" t="s">
        <v>14</v>
      </c>
      <c r="F150" t="s">
        <v>242</v>
      </c>
      <c r="G150">
        <v>6.25</v>
      </c>
      <c r="H150" t="s">
        <v>248</v>
      </c>
      <c r="I150">
        <f>2*1.5</f>
        <v>3</v>
      </c>
      <c r="J150">
        <f t="shared" si="2"/>
        <v>0.1875</v>
      </c>
      <c r="K150" t="s">
        <v>233</v>
      </c>
    </row>
    <row r="151" spans="1:11" ht="15">
      <c r="A151" t="s">
        <v>175</v>
      </c>
      <c r="B151" t="s">
        <v>247</v>
      </c>
      <c r="C151">
        <v>8251</v>
      </c>
      <c r="D151">
        <v>2</v>
      </c>
      <c r="E151" t="s">
        <v>14</v>
      </c>
      <c r="F151" t="s">
        <v>242</v>
      </c>
      <c r="G151">
        <v>40</v>
      </c>
      <c r="H151" t="s">
        <v>183</v>
      </c>
      <c r="I151">
        <v>1</v>
      </c>
      <c r="J151">
        <f t="shared" si="2"/>
        <v>0.4</v>
      </c>
      <c r="K151" t="s">
        <v>233</v>
      </c>
    </row>
    <row r="152" spans="1:11" ht="15">
      <c r="A152" t="s">
        <v>175</v>
      </c>
      <c r="B152" t="s">
        <v>249</v>
      </c>
      <c r="C152">
        <v>8253</v>
      </c>
      <c r="D152">
        <v>2</v>
      </c>
      <c r="E152" t="s">
        <v>29</v>
      </c>
      <c r="F152" t="s">
        <v>250</v>
      </c>
      <c r="G152">
        <v>10</v>
      </c>
      <c r="H152" t="s">
        <v>251</v>
      </c>
      <c r="I152">
        <f>0.7*0.7</f>
        <v>0.48999999999999994</v>
      </c>
      <c r="J152">
        <f t="shared" si="2"/>
        <v>0.048999999999999995</v>
      </c>
      <c r="K152" t="s">
        <v>252</v>
      </c>
    </row>
    <row r="153" spans="1:11" ht="15">
      <c r="A153" t="s">
        <v>175</v>
      </c>
      <c r="B153" t="s">
        <v>253</v>
      </c>
      <c r="C153">
        <v>8254</v>
      </c>
      <c r="D153">
        <v>2</v>
      </c>
      <c r="E153" t="s">
        <v>29</v>
      </c>
      <c r="F153" t="s">
        <v>250</v>
      </c>
      <c r="G153">
        <v>20</v>
      </c>
      <c r="H153" t="s">
        <v>254</v>
      </c>
      <c r="I153">
        <f>0.5*1</f>
        <v>0.5</v>
      </c>
      <c r="J153">
        <f t="shared" si="2"/>
        <v>0.1</v>
      </c>
      <c r="K153" t="s">
        <v>255</v>
      </c>
    </row>
    <row r="154" spans="1:11" ht="15">
      <c r="A154" t="s">
        <v>175</v>
      </c>
      <c r="B154" t="s">
        <v>249</v>
      </c>
      <c r="C154">
        <v>8255</v>
      </c>
      <c r="D154">
        <v>3</v>
      </c>
      <c r="E154" t="s">
        <v>141</v>
      </c>
      <c r="F154" t="s">
        <v>250</v>
      </c>
      <c r="G154">
        <v>10</v>
      </c>
      <c r="H154" t="s">
        <v>251</v>
      </c>
      <c r="I154">
        <f>0.7*0.7</f>
        <v>0.48999999999999994</v>
      </c>
      <c r="J154">
        <f t="shared" si="2"/>
        <v>0.048999999999999995</v>
      </c>
      <c r="K154" t="s">
        <v>256</v>
      </c>
    </row>
    <row r="155" spans="1:11" ht="15">
      <c r="A155" t="s">
        <v>175</v>
      </c>
      <c r="B155" t="s">
        <v>253</v>
      </c>
      <c r="C155">
        <v>8256</v>
      </c>
      <c r="D155">
        <v>3</v>
      </c>
      <c r="E155" t="s">
        <v>141</v>
      </c>
      <c r="F155" t="s">
        <v>250</v>
      </c>
      <c r="G155">
        <v>10</v>
      </c>
      <c r="H155" t="s">
        <v>254</v>
      </c>
      <c r="I155">
        <f>0.5*1</f>
        <v>0.5</v>
      </c>
      <c r="J155">
        <f t="shared" si="2"/>
        <v>0.05</v>
      </c>
      <c r="K155" t="s">
        <v>257</v>
      </c>
    </row>
    <row r="156" spans="1:11" ht="15">
      <c r="A156" t="s">
        <v>175</v>
      </c>
      <c r="B156" t="s">
        <v>205</v>
      </c>
      <c r="C156">
        <v>8257</v>
      </c>
      <c r="D156">
        <v>2</v>
      </c>
      <c r="E156" t="s">
        <v>14</v>
      </c>
      <c r="F156" t="s">
        <v>250</v>
      </c>
      <c r="G156" t="s">
        <v>43</v>
      </c>
      <c r="H156" t="s">
        <v>43</v>
      </c>
      <c r="K156" t="s">
        <v>258</v>
      </c>
    </row>
    <row r="157" spans="1:11" ht="15">
      <c r="A157" t="s">
        <v>175</v>
      </c>
      <c r="B157" t="s">
        <v>205</v>
      </c>
      <c r="C157">
        <v>8258</v>
      </c>
      <c r="D157">
        <v>2</v>
      </c>
      <c r="E157" t="s">
        <v>29</v>
      </c>
      <c r="F157" t="s">
        <v>259</v>
      </c>
      <c r="G157" t="s">
        <v>43</v>
      </c>
      <c r="H157" t="s">
        <v>43</v>
      </c>
      <c r="K157" t="s">
        <v>260</v>
      </c>
    </row>
    <row r="158" spans="1:11" ht="15">
      <c r="A158" t="s">
        <v>175</v>
      </c>
      <c r="B158" t="s">
        <v>247</v>
      </c>
      <c r="C158">
        <v>8259</v>
      </c>
      <c r="D158">
        <v>2</v>
      </c>
      <c r="E158" t="s">
        <v>29</v>
      </c>
      <c r="F158" t="s">
        <v>259</v>
      </c>
      <c r="G158" t="s">
        <v>43</v>
      </c>
      <c r="H158" t="s">
        <v>43</v>
      </c>
      <c r="K158" t="s">
        <v>260</v>
      </c>
    </row>
    <row r="159" spans="1:11" ht="15">
      <c r="A159" t="s">
        <v>175</v>
      </c>
      <c r="B159" t="s">
        <v>227</v>
      </c>
      <c r="C159">
        <v>8260</v>
      </c>
      <c r="D159">
        <v>2</v>
      </c>
      <c r="E159" t="s">
        <v>29</v>
      </c>
      <c r="F159" t="s">
        <v>259</v>
      </c>
      <c r="G159" t="s">
        <v>43</v>
      </c>
      <c r="H159" t="s">
        <v>43</v>
      </c>
      <c r="K159" t="s">
        <v>260</v>
      </c>
    </row>
    <row r="160" spans="1:11" ht="15">
      <c r="A160" t="s">
        <v>175</v>
      </c>
      <c r="B160" t="s">
        <v>127</v>
      </c>
      <c r="C160">
        <v>8261</v>
      </c>
      <c r="D160">
        <v>2</v>
      </c>
      <c r="E160" t="s">
        <v>141</v>
      </c>
      <c r="F160" t="s">
        <v>259</v>
      </c>
      <c r="G160" t="s">
        <v>43</v>
      </c>
      <c r="H160" t="s">
        <v>43</v>
      </c>
      <c r="K160" t="s">
        <v>261</v>
      </c>
    </row>
    <row r="161" spans="1:11" ht="15">
      <c r="A161" t="s">
        <v>175</v>
      </c>
      <c r="B161" t="s">
        <v>249</v>
      </c>
      <c r="C161">
        <v>8262</v>
      </c>
      <c r="D161">
        <v>3</v>
      </c>
      <c r="E161" t="s">
        <v>141</v>
      </c>
      <c r="F161" t="s">
        <v>259</v>
      </c>
      <c r="G161">
        <v>10</v>
      </c>
      <c r="H161" t="s">
        <v>251</v>
      </c>
      <c r="I161">
        <f>0.7*0.7</f>
        <v>0.48999999999999994</v>
      </c>
      <c r="J161">
        <f>(G161/100)*I161</f>
        <v>0.048999999999999995</v>
      </c>
      <c r="K161" t="s">
        <v>262</v>
      </c>
    </row>
    <row r="162" spans="1:11" ht="15">
      <c r="A162" t="s">
        <v>175</v>
      </c>
      <c r="B162" t="s">
        <v>223</v>
      </c>
      <c r="C162">
        <v>8263</v>
      </c>
      <c r="D162">
        <v>2</v>
      </c>
      <c r="E162" t="s">
        <v>29</v>
      </c>
      <c r="F162" t="s">
        <v>259</v>
      </c>
      <c r="G162" t="s">
        <v>43</v>
      </c>
      <c r="H162" t="s">
        <v>43</v>
      </c>
      <c r="K162" t="s">
        <v>260</v>
      </c>
    </row>
    <row r="163" spans="1:11" ht="15">
      <c r="A163" t="s">
        <v>175</v>
      </c>
      <c r="B163" t="s">
        <v>209</v>
      </c>
      <c r="C163">
        <v>8264</v>
      </c>
      <c r="D163">
        <v>2</v>
      </c>
      <c r="E163" t="s">
        <v>29</v>
      </c>
      <c r="F163" t="s">
        <v>259</v>
      </c>
      <c r="G163" t="s">
        <v>43</v>
      </c>
      <c r="H163" t="s">
        <v>43</v>
      </c>
      <c r="K163" t="s">
        <v>260</v>
      </c>
    </row>
    <row r="164" spans="1:11" ht="15">
      <c r="A164" t="s">
        <v>175</v>
      </c>
      <c r="B164" t="s">
        <v>249</v>
      </c>
      <c r="C164">
        <v>8265</v>
      </c>
      <c r="D164">
        <v>4</v>
      </c>
      <c r="E164" t="s">
        <v>141</v>
      </c>
      <c r="F164" t="s">
        <v>263</v>
      </c>
      <c r="G164">
        <v>12</v>
      </c>
      <c r="H164" t="s">
        <v>251</v>
      </c>
      <c r="I164">
        <f>0.7*0.7</f>
        <v>0.48999999999999994</v>
      </c>
      <c r="J164">
        <f>(G164/100)*I164</f>
        <v>0.05879999999999999</v>
      </c>
      <c r="K164" t="s">
        <v>264</v>
      </c>
    </row>
    <row r="165" spans="1:11" ht="15">
      <c r="A165" t="s">
        <v>175</v>
      </c>
      <c r="B165" t="s">
        <v>265</v>
      </c>
      <c r="C165">
        <v>8266</v>
      </c>
      <c r="D165" t="s">
        <v>266</v>
      </c>
      <c r="G165" t="s">
        <v>43</v>
      </c>
      <c r="H165" t="s">
        <v>43</v>
      </c>
      <c r="K165" t="s">
        <v>267</v>
      </c>
    </row>
    <row r="166" spans="1:11" ht="15">
      <c r="A166" t="s">
        <v>268</v>
      </c>
      <c r="B166" t="s">
        <v>91</v>
      </c>
      <c r="C166">
        <v>8500</v>
      </c>
      <c r="D166">
        <v>1</v>
      </c>
      <c r="E166" t="s">
        <v>14</v>
      </c>
      <c r="F166" t="s">
        <v>115</v>
      </c>
      <c r="G166">
        <v>10</v>
      </c>
      <c r="H166" t="s">
        <v>269</v>
      </c>
      <c r="I166">
        <f>1.8*2</f>
        <v>3.6</v>
      </c>
      <c r="J166">
        <f>(G166/100)*I166</f>
        <v>0.36000000000000004</v>
      </c>
      <c r="K166" t="s">
        <v>270</v>
      </c>
    </row>
    <row r="167" spans="1:11" ht="15">
      <c r="A167" t="s">
        <v>268</v>
      </c>
      <c r="B167" t="s">
        <v>117</v>
      </c>
      <c r="C167">
        <v>8501</v>
      </c>
      <c r="D167">
        <v>1</v>
      </c>
      <c r="E167" t="s">
        <v>14</v>
      </c>
      <c r="F167" t="s">
        <v>115</v>
      </c>
      <c r="G167">
        <v>10</v>
      </c>
      <c r="H167" t="s">
        <v>196</v>
      </c>
      <c r="I167">
        <v>4</v>
      </c>
      <c r="J167">
        <f aca="true" t="shared" si="3" ref="J167:J227">(G167/100)*I167</f>
        <v>0.4</v>
      </c>
      <c r="K167" t="s">
        <v>271</v>
      </c>
    </row>
    <row r="168" spans="1:11" ht="15">
      <c r="A168" t="s">
        <v>268</v>
      </c>
      <c r="B168" t="s">
        <v>265</v>
      </c>
      <c r="C168">
        <v>8502</v>
      </c>
      <c r="D168">
        <v>1</v>
      </c>
      <c r="E168" t="s">
        <v>14</v>
      </c>
      <c r="F168" t="s">
        <v>115</v>
      </c>
      <c r="G168">
        <v>10</v>
      </c>
      <c r="H168" t="s">
        <v>196</v>
      </c>
      <c r="I168">
        <v>4</v>
      </c>
      <c r="J168">
        <f t="shared" si="3"/>
        <v>0.4</v>
      </c>
      <c r="K168" t="s">
        <v>271</v>
      </c>
    </row>
    <row r="169" spans="1:11" ht="15">
      <c r="A169" t="s">
        <v>268</v>
      </c>
      <c r="B169" t="s">
        <v>272</v>
      </c>
      <c r="C169">
        <v>8503</v>
      </c>
      <c r="D169">
        <v>1</v>
      </c>
      <c r="E169" t="s">
        <v>14</v>
      </c>
      <c r="F169" t="s">
        <v>115</v>
      </c>
      <c r="G169">
        <v>10</v>
      </c>
      <c r="H169" t="s">
        <v>186</v>
      </c>
      <c r="I169">
        <v>2</v>
      </c>
      <c r="J169">
        <f t="shared" si="3"/>
        <v>0.2</v>
      </c>
      <c r="K169" t="s">
        <v>273</v>
      </c>
    </row>
    <row r="170" spans="1:11" ht="15">
      <c r="A170" t="s">
        <v>268</v>
      </c>
      <c r="B170" t="s">
        <v>272</v>
      </c>
      <c r="C170">
        <v>8504</v>
      </c>
      <c r="D170">
        <v>2</v>
      </c>
      <c r="E170" t="s">
        <v>14</v>
      </c>
      <c r="F170" t="s">
        <v>115</v>
      </c>
      <c r="G170">
        <v>11.6</v>
      </c>
      <c r="H170" t="s">
        <v>186</v>
      </c>
      <c r="I170">
        <v>2</v>
      </c>
      <c r="J170">
        <f t="shared" si="3"/>
        <v>0.23199999999999998</v>
      </c>
      <c r="K170" t="s">
        <v>274</v>
      </c>
    </row>
    <row r="171" spans="1:11" ht="15">
      <c r="A171" t="s">
        <v>268</v>
      </c>
      <c r="B171" t="s">
        <v>18</v>
      </c>
      <c r="C171">
        <v>8505</v>
      </c>
      <c r="D171">
        <v>1</v>
      </c>
      <c r="E171" t="s">
        <v>14</v>
      </c>
      <c r="F171" t="s">
        <v>121</v>
      </c>
      <c r="G171">
        <v>11.7</v>
      </c>
      <c r="H171" t="s">
        <v>196</v>
      </c>
      <c r="I171">
        <v>4</v>
      </c>
      <c r="J171">
        <f t="shared" si="3"/>
        <v>0.46799999999999997</v>
      </c>
      <c r="K171" t="s">
        <v>275</v>
      </c>
    </row>
    <row r="172" spans="1:11" ht="15">
      <c r="A172" t="s">
        <v>268</v>
      </c>
      <c r="B172" t="s">
        <v>65</v>
      </c>
      <c r="C172">
        <v>8506</v>
      </c>
      <c r="D172">
        <v>1</v>
      </c>
      <c r="E172" t="s">
        <v>14</v>
      </c>
      <c r="F172" t="s">
        <v>121</v>
      </c>
      <c r="G172">
        <v>10</v>
      </c>
      <c r="H172" t="s">
        <v>196</v>
      </c>
      <c r="I172">
        <v>4</v>
      </c>
      <c r="J172">
        <f t="shared" si="3"/>
        <v>0.4</v>
      </c>
      <c r="K172" t="s">
        <v>276</v>
      </c>
    </row>
    <row r="173" spans="1:11" ht="15">
      <c r="A173" t="s">
        <v>268</v>
      </c>
      <c r="B173" t="s">
        <v>91</v>
      </c>
      <c r="C173">
        <v>8508</v>
      </c>
      <c r="D173">
        <v>2</v>
      </c>
      <c r="E173" t="s">
        <v>14</v>
      </c>
      <c r="F173" t="s">
        <v>121</v>
      </c>
      <c r="G173">
        <v>10</v>
      </c>
      <c r="H173" t="s">
        <v>277</v>
      </c>
      <c r="I173">
        <f>0.2*2</f>
        <v>0.4</v>
      </c>
      <c r="J173">
        <f t="shared" si="3"/>
        <v>0.04000000000000001</v>
      </c>
      <c r="K173" t="s">
        <v>278</v>
      </c>
    </row>
    <row r="174" spans="1:11" ht="15">
      <c r="A174" t="s">
        <v>268</v>
      </c>
      <c r="B174" t="s">
        <v>74</v>
      </c>
      <c r="C174">
        <v>8509</v>
      </c>
      <c r="D174">
        <v>1</v>
      </c>
      <c r="E174" t="s">
        <v>14</v>
      </c>
      <c r="F174" t="s">
        <v>121</v>
      </c>
      <c r="G174">
        <v>10</v>
      </c>
      <c r="H174" t="s">
        <v>196</v>
      </c>
      <c r="I174">
        <v>4</v>
      </c>
      <c r="J174">
        <f t="shared" si="3"/>
        <v>0.4</v>
      </c>
      <c r="K174" t="s">
        <v>279</v>
      </c>
    </row>
    <row r="175" spans="1:11" ht="15">
      <c r="A175" t="s">
        <v>268</v>
      </c>
      <c r="B175" t="s">
        <v>46</v>
      </c>
      <c r="C175">
        <v>8510</v>
      </c>
      <c r="D175">
        <v>1</v>
      </c>
      <c r="E175" t="s">
        <v>14</v>
      </c>
      <c r="F175" t="s">
        <v>134</v>
      </c>
      <c r="G175">
        <v>10</v>
      </c>
      <c r="H175" t="s">
        <v>196</v>
      </c>
      <c r="I175">
        <v>4</v>
      </c>
      <c r="J175">
        <f t="shared" si="3"/>
        <v>0.4</v>
      </c>
      <c r="K175" t="s">
        <v>280</v>
      </c>
    </row>
    <row r="176" spans="1:11" ht="15">
      <c r="A176" t="s">
        <v>268</v>
      </c>
      <c r="B176" t="s">
        <v>214</v>
      </c>
      <c r="C176">
        <v>8511</v>
      </c>
      <c r="D176">
        <v>1</v>
      </c>
      <c r="E176" t="s">
        <v>14</v>
      </c>
      <c r="F176" t="s">
        <v>134</v>
      </c>
      <c r="G176">
        <v>11.8</v>
      </c>
      <c r="H176" t="s">
        <v>196</v>
      </c>
      <c r="I176">
        <v>4</v>
      </c>
      <c r="J176">
        <f t="shared" si="3"/>
        <v>0.47200000000000003</v>
      </c>
      <c r="K176" t="s">
        <v>281</v>
      </c>
    </row>
    <row r="177" spans="1:11" ht="15">
      <c r="A177" t="s">
        <v>268</v>
      </c>
      <c r="B177" t="s">
        <v>127</v>
      </c>
      <c r="C177">
        <v>8512</v>
      </c>
      <c r="D177">
        <v>1</v>
      </c>
      <c r="E177" t="s">
        <v>14</v>
      </c>
      <c r="F177" t="s">
        <v>134</v>
      </c>
      <c r="G177">
        <v>9.2</v>
      </c>
      <c r="H177" t="s">
        <v>196</v>
      </c>
      <c r="I177">
        <v>4</v>
      </c>
      <c r="J177">
        <f t="shared" si="3"/>
        <v>0.368</v>
      </c>
      <c r="K177" t="s">
        <v>282</v>
      </c>
    </row>
    <row r="178" spans="1:11" ht="15">
      <c r="A178" t="s">
        <v>268</v>
      </c>
      <c r="B178" t="s">
        <v>65</v>
      </c>
      <c r="C178">
        <v>8513</v>
      </c>
      <c r="D178">
        <v>2</v>
      </c>
      <c r="E178" t="s">
        <v>29</v>
      </c>
      <c r="F178" t="s">
        <v>134</v>
      </c>
      <c r="G178">
        <v>10</v>
      </c>
      <c r="H178" t="s">
        <v>196</v>
      </c>
      <c r="I178">
        <v>4</v>
      </c>
      <c r="J178">
        <f t="shared" si="3"/>
        <v>0.4</v>
      </c>
      <c r="K178" t="s">
        <v>283</v>
      </c>
    </row>
    <row r="179" spans="1:11" ht="15">
      <c r="A179" t="s">
        <v>268</v>
      </c>
      <c r="B179" t="s">
        <v>18</v>
      </c>
      <c r="C179">
        <v>8514</v>
      </c>
      <c r="D179">
        <v>2</v>
      </c>
      <c r="E179" t="s">
        <v>29</v>
      </c>
      <c r="F179" t="s">
        <v>134</v>
      </c>
      <c r="G179">
        <v>3</v>
      </c>
      <c r="H179" t="s">
        <v>196</v>
      </c>
      <c r="I179">
        <v>4</v>
      </c>
      <c r="J179">
        <f t="shared" si="3"/>
        <v>0.12</v>
      </c>
      <c r="K179" t="s">
        <v>283</v>
      </c>
    </row>
    <row r="180" spans="1:11" ht="15">
      <c r="A180" t="s">
        <v>268</v>
      </c>
      <c r="B180" t="s">
        <v>284</v>
      </c>
      <c r="C180">
        <v>8515</v>
      </c>
      <c r="D180">
        <v>1</v>
      </c>
      <c r="E180" t="s">
        <v>14</v>
      </c>
      <c r="F180" t="s">
        <v>134</v>
      </c>
      <c r="G180">
        <v>10</v>
      </c>
      <c r="H180" t="s">
        <v>196</v>
      </c>
      <c r="I180">
        <v>4</v>
      </c>
      <c r="J180">
        <f t="shared" si="3"/>
        <v>0.4</v>
      </c>
      <c r="K180" t="s">
        <v>283</v>
      </c>
    </row>
    <row r="181" spans="1:11" ht="15">
      <c r="A181" t="s">
        <v>268</v>
      </c>
      <c r="B181" t="s">
        <v>285</v>
      </c>
      <c r="C181">
        <v>8516</v>
      </c>
      <c r="D181">
        <v>1</v>
      </c>
      <c r="E181" t="s">
        <v>14</v>
      </c>
      <c r="F181" t="s">
        <v>134</v>
      </c>
      <c r="G181">
        <v>10.4</v>
      </c>
      <c r="H181" t="s">
        <v>196</v>
      </c>
      <c r="I181">
        <v>4</v>
      </c>
      <c r="J181">
        <f t="shared" si="3"/>
        <v>0.41600000000000004</v>
      </c>
      <c r="K181" t="s">
        <v>286</v>
      </c>
    </row>
    <row r="182" spans="1:11" ht="15">
      <c r="A182" t="s">
        <v>268</v>
      </c>
      <c r="B182" t="s">
        <v>287</v>
      </c>
      <c r="C182">
        <v>8517</v>
      </c>
      <c r="D182">
        <v>1</v>
      </c>
      <c r="E182" t="s">
        <v>14</v>
      </c>
      <c r="F182" t="s">
        <v>140</v>
      </c>
      <c r="G182">
        <v>15.8</v>
      </c>
      <c r="H182" t="s">
        <v>196</v>
      </c>
      <c r="I182">
        <v>4</v>
      </c>
      <c r="J182">
        <f t="shared" si="3"/>
        <v>0.632</v>
      </c>
      <c r="K182" t="s">
        <v>286</v>
      </c>
    </row>
    <row r="183" spans="1:11" ht="15">
      <c r="A183" t="s">
        <v>268</v>
      </c>
      <c r="B183" t="s">
        <v>285</v>
      </c>
      <c r="C183">
        <v>8518</v>
      </c>
      <c r="D183">
        <v>2</v>
      </c>
      <c r="E183" t="s">
        <v>14</v>
      </c>
      <c r="F183" t="s">
        <v>140</v>
      </c>
      <c r="G183">
        <v>9</v>
      </c>
      <c r="H183" t="s">
        <v>196</v>
      </c>
      <c r="I183">
        <v>4</v>
      </c>
      <c r="J183">
        <f t="shared" si="3"/>
        <v>0.36</v>
      </c>
      <c r="K183" t="s">
        <v>286</v>
      </c>
    </row>
    <row r="184" spans="1:11" ht="15">
      <c r="A184" t="s">
        <v>268</v>
      </c>
      <c r="B184" t="s">
        <v>287</v>
      </c>
      <c r="C184">
        <v>8519</v>
      </c>
      <c r="D184">
        <v>2</v>
      </c>
      <c r="E184" t="s">
        <v>14</v>
      </c>
      <c r="F184" t="s">
        <v>140</v>
      </c>
      <c r="G184">
        <v>10.4</v>
      </c>
      <c r="H184" t="s">
        <v>196</v>
      </c>
      <c r="I184">
        <v>4</v>
      </c>
      <c r="J184">
        <f t="shared" si="3"/>
        <v>0.41600000000000004</v>
      </c>
      <c r="K184" t="s">
        <v>286</v>
      </c>
    </row>
    <row r="185" spans="1:11" ht="15">
      <c r="A185" t="s">
        <v>268</v>
      </c>
      <c r="B185" t="s">
        <v>285</v>
      </c>
      <c r="C185">
        <v>8520</v>
      </c>
      <c r="D185">
        <v>3</v>
      </c>
      <c r="E185" t="s">
        <v>29</v>
      </c>
      <c r="F185" t="s">
        <v>288</v>
      </c>
      <c r="G185">
        <v>13.2</v>
      </c>
      <c r="H185" t="s">
        <v>196</v>
      </c>
      <c r="I185">
        <v>4</v>
      </c>
      <c r="J185">
        <f t="shared" si="3"/>
        <v>0.528</v>
      </c>
      <c r="K185" t="s">
        <v>286</v>
      </c>
    </row>
    <row r="186" spans="1:11" ht="15">
      <c r="A186" t="s">
        <v>268</v>
      </c>
      <c r="B186" t="s">
        <v>287</v>
      </c>
      <c r="C186">
        <v>8521</v>
      </c>
      <c r="D186">
        <v>3</v>
      </c>
      <c r="E186" t="s">
        <v>29</v>
      </c>
      <c r="F186" t="s">
        <v>145</v>
      </c>
      <c r="G186">
        <v>30</v>
      </c>
      <c r="H186" t="s">
        <v>196</v>
      </c>
      <c r="I186">
        <v>4</v>
      </c>
      <c r="J186">
        <f t="shared" si="3"/>
        <v>1.2</v>
      </c>
      <c r="K186" t="s">
        <v>286</v>
      </c>
    </row>
    <row r="187" spans="1:11" ht="15">
      <c r="A187" t="s">
        <v>268</v>
      </c>
      <c r="B187" t="s">
        <v>285</v>
      </c>
      <c r="C187">
        <v>8522</v>
      </c>
      <c r="D187">
        <v>4</v>
      </c>
      <c r="E187" t="s">
        <v>29</v>
      </c>
      <c r="F187" t="s">
        <v>145</v>
      </c>
      <c r="G187">
        <v>75</v>
      </c>
      <c r="H187" t="s">
        <v>196</v>
      </c>
      <c r="I187">
        <v>4</v>
      </c>
      <c r="J187">
        <f t="shared" si="3"/>
        <v>3</v>
      </c>
      <c r="K187" t="s">
        <v>286</v>
      </c>
    </row>
    <row r="188" spans="1:11" ht="15">
      <c r="A188" t="s">
        <v>268</v>
      </c>
      <c r="B188" t="s">
        <v>81</v>
      </c>
      <c r="C188">
        <v>8523</v>
      </c>
      <c r="D188">
        <v>1</v>
      </c>
      <c r="E188" t="s">
        <v>14</v>
      </c>
      <c r="F188" t="s">
        <v>289</v>
      </c>
      <c r="G188">
        <v>10</v>
      </c>
      <c r="H188" t="s">
        <v>196</v>
      </c>
      <c r="I188">
        <v>4</v>
      </c>
      <c r="J188">
        <f t="shared" si="3"/>
        <v>0.4</v>
      </c>
      <c r="K188" t="s">
        <v>290</v>
      </c>
    </row>
    <row r="189" spans="1:11" ht="15">
      <c r="A189" t="s">
        <v>268</v>
      </c>
      <c r="B189" t="s">
        <v>40</v>
      </c>
      <c r="C189">
        <v>8524</v>
      </c>
      <c r="D189">
        <v>1</v>
      </c>
      <c r="E189" t="s">
        <v>14</v>
      </c>
      <c r="F189" t="s">
        <v>289</v>
      </c>
      <c r="G189">
        <v>10</v>
      </c>
      <c r="H189" t="s">
        <v>196</v>
      </c>
      <c r="I189">
        <v>4</v>
      </c>
      <c r="J189">
        <f t="shared" si="3"/>
        <v>0.4</v>
      </c>
      <c r="K189" t="s">
        <v>290</v>
      </c>
    </row>
    <row r="190" spans="1:11" ht="15">
      <c r="A190" t="s">
        <v>268</v>
      </c>
      <c r="B190" t="s">
        <v>205</v>
      </c>
      <c r="C190">
        <v>8525</v>
      </c>
      <c r="D190">
        <v>1</v>
      </c>
      <c r="E190" t="s">
        <v>14</v>
      </c>
      <c r="F190" t="s">
        <v>289</v>
      </c>
      <c r="G190">
        <v>10.8</v>
      </c>
      <c r="H190" t="s">
        <v>196</v>
      </c>
      <c r="I190">
        <v>4</v>
      </c>
      <c r="J190">
        <f t="shared" si="3"/>
        <v>0.43200000000000005</v>
      </c>
      <c r="K190" t="s">
        <v>291</v>
      </c>
    </row>
    <row r="191" spans="1:11" ht="15">
      <c r="A191" t="s">
        <v>268</v>
      </c>
      <c r="B191" t="s">
        <v>23</v>
      </c>
      <c r="C191">
        <v>8526</v>
      </c>
      <c r="D191">
        <v>1</v>
      </c>
      <c r="E191" t="s">
        <v>14</v>
      </c>
      <c r="F191" t="s">
        <v>289</v>
      </c>
      <c r="G191">
        <v>8.4</v>
      </c>
      <c r="H191" t="s">
        <v>196</v>
      </c>
      <c r="I191">
        <v>4</v>
      </c>
      <c r="J191">
        <f t="shared" si="3"/>
        <v>0.336</v>
      </c>
      <c r="K191" t="s">
        <v>292</v>
      </c>
    </row>
    <row r="192" spans="1:11" ht="15">
      <c r="A192" t="s">
        <v>268</v>
      </c>
      <c r="B192" t="s">
        <v>27</v>
      </c>
      <c r="C192">
        <v>8527</v>
      </c>
      <c r="D192">
        <v>1</v>
      </c>
      <c r="E192" t="s">
        <v>14</v>
      </c>
      <c r="F192" t="s">
        <v>289</v>
      </c>
      <c r="G192">
        <v>11</v>
      </c>
      <c r="H192" t="s">
        <v>196</v>
      </c>
      <c r="I192">
        <v>4</v>
      </c>
      <c r="J192">
        <f t="shared" si="3"/>
        <v>0.44</v>
      </c>
      <c r="K192" t="s">
        <v>293</v>
      </c>
    </row>
    <row r="193" spans="1:11" ht="15">
      <c r="A193" t="s">
        <v>268</v>
      </c>
      <c r="B193" t="s">
        <v>20</v>
      </c>
      <c r="C193">
        <v>8528</v>
      </c>
      <c r="D193">
        <v>1</v>
      </c>
      <c r="E193" t="s">
        <v>14</v>
      </c>
      <c r="F193" t="s">
        <v>294</v>
      </c>
      <c r="G193">
        <v>10</v>
      </c>
      <c r="H193" t="s">
        <v>196</v>
      </c>
      <c r="I193">
        <v>4</v>
      </c>
      <c r="J193">
        <f t="shared" si="3"/>
        <v>0.4</v>
      </c>
      <c r="K193" t="s">
        <v>295</v>
      </c>
    </row>
    <row r="194" spans="1:11" ht="15">
      <c r="A194" t="s">
        <v>268</v>
      </c>
      <c r="B194" t="s">
        <v>221</v>
      </c>
      <c r="C194">
        <v>8529</v>
      </c>
      <c r="D194">
        <v>1</v>
      </c>
      <c r="E194" t="s">
        <v>14</v>
      </c>
      <c r="F194" t="s">
        <v>150</v>
      </c>
      <c r="G194">
        <v>10</v>
      </c>
      <c r="H194" t="s">
        <v>196</v>
      </c>
      <c r="I194">
        <v>4</v>
      </c>
      <c r="J194">
        <f t="shared" si="3"/>
        <v>0.4</v>
      </c>
      <c r="K194" t="s">
        <v>296</v>
      </c>
    </row>
    <row r="195" spans="1:11" ht="15">
      <c r="A195" t="s">
        <v>268</v>
      </c>
      <c r="B195" t="s">
        <v>125</v>
      </c>
      <c r="C195">
        <v>8530</v>
      </c>
      <c r="D195">
        <v>1</v>
      </c>
      <c r="E195" t="s">
        <v>14</v>
      </c>
      <c r="F195" t="s">
        <v>294</v>
      </c>
      <c r="G195">
        <v>8</v>
      </c>
      <c r="H195" t="s">
        <v>196</v>
      </c>
      <c r="I195">
        <v>4</v>
      </c>
      <c r="J195">
        <f t="shared" si="3"/>
        <v>0.32</v>
      </c>
      <c r="K195" t="s">
        <v>297</v>
      </c>
    </row>
    <row r="196" spans="1:11" ht="15">
      <c r="A196" t="s">
        <v>268</v>
      </c>
      <c r="B196" t="s">
        <v>298</v>
      </c>
      <c r="C196">
        <v>8531</v>
      </c>
      <c r="D196">
        <v>1</v>
      </c>
      <c r="E196" t="s">
        <v>14</v>
      </c>
      <c r="F196" t="s">
        <v>294</v>
      </c>
      <c r="G196">
        <v>8.8</v>
      </c>
      <c r="H196" t="s">
        <v>196</v>
      </c>
      <c r="I196">
        <v>4</v>
      </c>
      <c r="J196">
        <f t="shared" si="3"/>
        <v>0.35200000000000004</v>
      </c>
      <c r="K196" t="s">
        <v>299</v>
      </c>
    </row>
    <row r="197" spans="1:11" ht="15">
      <c r="A197" t="s">
        <v>268</v>
      </c>
      <c r="B197" t="s">
        <v>83</v>
      </c>
      <c r="C197">
        <v>8532</v>
      </c>
      <c r="D197">
        <v>1</v>
      </c>
      <c r="E197" t="s">
        <v>14</v>
      </c>
      <c r="G197">
        <v>9.2</v>
      </c>
      <c r="H197" t="s">
        <v>196</v>
      </c>
      <c r="I197">
        <v>4</v>
      </c>
      <c r="J197">
        <f t="shared" si="3"/>
        <v>0.368</v>
      </c>
      <c r="K197" t="s">
        <v>300</v>
      </c>
    </row>
    <row r="198" spans="1:11" ht="15">
      <c r="A198" t="s">
        <v>268</v>
      </c>
      <c r="B198" t="s">
        <v>81</v>
      </c>
      <c r="C198">
        <v>8533</v>
      </c>
      <c r="D198">
        <v>2</v>
      </c>
      <c r="E198" t="s">
        <v>14</v>
      </c>
      <c r="G198">
        <v>10</v>
      </c>
      <c r="H198" t="s">
        <v>196</v>
      </c>
      <c r="I198">
        <v>4</v>
      </c>
      <c r="J198">
        <f t="shared" si="3"/>
        <v>0.4</v>
      </c>
      <c r="K198" t="s">
        <v>301</v>
      </c>
    </row>
    <row r="199" spans="1:11" ht="15">
      <c r="A199" t="s">
        <v>268</v>
      </c>
      <c r="B199" t="s">
        <v>234</v>
      </c>
      <c r="C199">
        <v>8534</v>
      </c>
      <c r="D199">
        <v>1</v>
      </c>
      <c r="E199" t="s">
        <v>14</v>
      </c>
      <c r="F199" t="s">
        <v>294</v>
      </c>
      <c r="G199">
        <v>10</v>
      </c>
      <c r="H199" t="s">
        <v>196</v>
      </c>
      <c r="I199">
        <v>4</v>
      </c>
      <c r="J199">
        <f t="shared" si="3"/>
        <v>0.4</v>
      </c>
      <c r="K199" t="s">
        <v>302</v>
      </c>
    </row>
    <row r="200" spans="1:11" ht="15">
      <c r="A200" t="s">
        <v>268</v>
      </c>
      <c r="B200" t="s">
        <v>111</v>
      </c>
      <c r="C200">
        <v>8535</v>
      </c>
      <c r="D200">
        <v>1</v>
      </c>
      <c r="E200" t="s">
        <v>14</v>
      </c>
      <c r="F200" t="s">
        <v>294</v>
      </c>
      <c r="G200">
        <v>10</v>
      </c>
      <c r="H200" t="s">
        <v>303</v>
      </c>
      <c r="I200">
        <f>0.7*2</f>
        <v>1.4</v>
      </c>
      <c r="J200">
        <f t="shared" si="3"/>
        <v>0.13999999999999999</v>
      </c>
      <c r="K200" t="s">
        <v>304</v>
      </c>
    </row>
    <row r="201" spans="1:11" ht="15">
      <c r="A201" t="s">
        <v>268</v>
      </c>
      <c r="B201" t="s">
        <v>227</v>
      </c>
      <c r="C201">
        <v>8536</v>
      </c>
      <c r="D201">
        <v>1</v>
      </c>
      <c r="E201" t="s">
        <v>14</v>
      </c>
      <c r="F201" t="s">
        <v>294</v>
      </c>
      <c r="G201">
        <v>2</v>
      </c>
      <c r="H201" t="s">
        <v>196</v>
      </c>
      <c r="I201">
        <v>4</v>
      </c>
      <c r="J201">
        <f t="shared" si="3"/>
        <v>0.08</v>
      </c>
      <c r="K201" t="s">
        <v>305</v>
      </c>
    </row>
    <row r="202" spans="1:11" ht="15">
      <c r="A202" t="s">
        <v>268</v>
      </c>
      <c r="B202" t="s">
        <v>97</v>
      </c>
      <c r="C202">
        <v>8537</v>
      </c>
      <c r="D202">
        <v>1</v>
      </c>
      <c r="E202" t="s">
        <v>14</v>
      </c>
      <c r="F202" t="s">
        <v>294</v>
      </c>
      <c r="G202">
        <v>13</v>
      </c>
      <c r="H202" t="s">
        <v>196</v>
      </c>
      <c r="I202">
        <v>4</v>
      </c>
      <c r="J202">
        <f t="shared" si="3"/>
        <v>0.52</v>
      </c>
      <c r="K202" t="s">
        <v>306</v>
      </c>
    </row>
    <row r="203" spans="1:11" ht="15">
      <c r="A203" t="s">
        <v>268</v>
      </c>
      <c r="B203" t="s">
        <v>307</v>
      </c>
      <c r="C203">
        <v>8538</v>
      </c>
      <c r="D203">
        <v>1</v>
      </c>
      <c r="E203" t="s">
        <v>14</v>
      </c>
      <c r="F203" t="s">
        <v>294</v>
      </c>
      <c r="G203">
        <v>20</v>
      </c>
      <c r="H203" t="s">
        <v>196</v>
      </c>
      <c r="I203">
        <v>4</v>
      </c>
      <c r="J203">
        <f t="shared" si="3"/>
        <v>0.8</v>
      </c>
      <c r="K203" t="s">
        <v>308</v>
      </c>
    </row>
    <row r="204" spans="1:10" ht="15">
      <c r="A204" t="s">
        <v>268</v>
      </c>
      <c r="B204" t="s">
        <v>176</v>
      </c>
      <c r="C204">
        <v>8539</v>
      </c>
      <c r="D204">
        <v>1</v>
      </c>
      <c r="E204" t="s">
        <v>14</v>
      </c>
      <c r="F204" t="s">
        <v>294</v>
      </c>
      <c r="G204">
        <v>17.8</v>
      </c>
      <c r="H204" t="s">
        <v>196</v>
      </c>
      <c r="I204">
        <v>4</v>
      </c>
      <c r="J204">
        <f t="shared" si="3"/>
        <v>0.7120000000000001</v>
      </c>
    </row>
    <row r="205" spans="1:11" ht="15">
      <c r="A205" t="s">
        <v>268</v>
      </c>
      <c r="B205" t="s">
        <v>95</v>
      </c>
      <c r="C205">
        <v>8540</v>
      </c>
      <c r="D205">
        <v>1</v>
      </c>
      <c r="E205" t="s">
        <v>14</v>
      </c>
      <c r="F205" t="s">
        <v>309</v>
      </c>
      <c r="G205">
        <v>5</v>
      </c>
      <c r="H205" t="s">
        <v>196</v>
      </c>
      <c r="I205">
        <v>4</v>
      </c>
      <c r="J205">
        <f t="shared" si="3"/>
        <v>0.2</v>
      </c>
      <c r="K205" t="s">
        <v>310</v>
      </c>
    </row>
    <row r="206" spans="1:11" ht="15">
      <c r="A206" t="s">
        <v>268</v>
      </c>
      <c r="B206" t="s">
        <v>93</v>
      </c>
      <c r="C206">
        <v>8541</v>
      </c>
      <c r="D206">
        <v>1</v>
      </c>
      <c r="E206" t="s">
        <v>14</v>
      </c>
      <c r="F206" t="s">
        <v>309</v>
      </c>
      <c r="G206">
        <v>5</v>
      </c>
      <c r="H206" t="s">
        <v>196</v>
      </c>
      <c r="I206">
        <v>4</v>
      </c>
      <c r="J206">
        <f t="shared" si="3"/>
        <v>0.2</v>
      </c>
      <c r="K206" t="s">
        <v>311</v>
      </c>
    </row>
    <row r="207" spans="1:10" ht="15">
      <c r="A207" t="s">
        <v>268</v>
      </c>
      <c r="B207" t="s">
        <v>204</v>
      </c>
      <c r="C207">
        <v>8542</v>
      </c>
      <c r="D207">
        <v>1</v>
      </c>
      <c r="E207" t="s">
        <v>14</v>
      </c>
      <c r="F207" t="s">
        <v>309</v>
      </c>
      <c r="G207">
        <v>5</v>
      </c>
      <c r="H207" t="s">
        <v>196</v>
      </c>
      <c r="I207">
        <v>4</v>
      </c>
      <c r="J207">
        <f t="shared" si="3"/>
        <v>0.2</v>
      </c>
    </row>
    <row r="208" spans="1:11" ht="15">
      <c r="A208" t="s">
        <v>268</v>
      </c>
      <c r="B208" t="s">
        <v>312</v>
      </c>
      <c r="C208">
        <v>8543</v>
      </c>
      <c r="D208">
        <v>1</v>
      </c>
      <c r="E208" t="s">
        <v>14</v>
      </c>
      <c r="F208" t="s">
        <v>309</v>
      </c>
      <c r="G208">
        <v>24.8</v>
      </c>
      <c r="H208" t="s">
        <v>196</v>
      </c>
      <c r="I208">
        <v>4</v>
      </c>
      <c r="J208">
        <f t="shared" si="3"/>
        <v>0.992</v>
      </c>
      <c r="K208" t="s">
        <v>313</v>
      </c>
    </row>
    <row r="209" spans="1:11" ht="15">
      <c r="A209" t="s">
        <v>268</v>
      </c>
      <c r="B209" t="s">
        <v>247</v>
      </c>
      <c r="C209">
        <v>8544</v>
      </c>
      <c r="D209">
        <v>1</v>
      </c>
      <c r="E209" t="s">
        <v>14</v>
      </c>
      <c r="F209" t="s">
        <v>309</v>
      </c>
      <c r="G209">
        <v>4</v>
      </c>
      <c r="H209" t="s">
        <v>196</v>
      </c>
      <c r="I209">
        <v>4</v>
      </c>
      <c r="J209">
        <f t="shared" si="3"/>
        <v>0.16</v>
      </c>
      <c r="K209" t="s">
        <v>314</v>
      </c>
    </row>
    <row r="210" spans="1:11" ht="15">
      <c r="A210" t="s">
        <v>268</v>
      </c>
      <c r="B210" t="s">
        <v>307</v>
      </c>
      <c r="C210">
        <v>8545</v>
      </c>
      <c r="D210">
        <v>2</v>
      </c>
      <c r="E210" t="s">
        <v>14</v>
      </c>
      <c r="F210" t="s">
        <v>309</v>
      </c>
      <c r="G210">
        <v>20</v>
      </c>
      <c r="H210" t="s">
        <v>196</v>
      </c>
      <c r="I210">
        <v>4</v>
      </c>
      <c r="J210">
        <f t="shared" si="3"/>
        <v>0.8</v>
      </c>
      <c r="K210" t="s">
        <v>308</v>
      </c>
    </row>
    <row r="211" spans="1:11" ht="15">
      <c r="A211" t="s">
        <v>268</v>
      </c>
      <c r="B211" t="s">
        <v>123</v>
      </c>
      <c r="C211">
        <v>8546</v>
      </c>
      <c r="D211">
        <v>1</v>
      </c>
      <c r="E211" t="s">
        <v>14</v>
      </c>
      <c r="F211" t="s">
        <v>309</v>
      </c>
      <c r="G211">
        <v>10</v>
      </c>
      <c r="H211" t="s">
        <v>196</v>
      </c>
      <c r="I211">
        <v>4</v>
      </c>
      <c r="J211">
        <f t="shared" si="3"/>
        <v>0.4</v>
      </c>
      <c r="K211" t="s">
        <v>315</v>
      </c>
    </row>
    <row r="212" spans="1:11" ht="15">
      <c r="A212" t="s">
        <v>268</v>
      </c>
      <c r="B212" t="s">
        <v>157</v>
      </c>
      <c r="C212">
        <v>8547</v>
      </c>
      <c r="D212">
        <v>1</v>
      </c>
      <c r="E212" t="s">
        <v>14</v>
      </c>
      <c r="F212" t="s">
        <v>309</v>
      </c>
      <c r="G212">
        <v>60</v>
      </c>
      <c r="H212" t="s">
        <v>211</v>
      </c>
      <c r="I212">
        <v>2</v>
      </c>
      <c r="J212">
        <f t="shared" si="3"/>
        <v>1.2</v>
      </c>
      <c r="K212" t="s">
        <v>316</v>
      </c>
    </row>
    <row r="213" spans="1:11" ht="15">
      <c r="A213" t="s">
        <v>268</v>
      </c>
      <c r="B213" t="s">
        <v>317</v>
      </c>
      <c r="C213">
        <v>8548</v>
      </c>
      <c r="D213">
        <v>1</v>
      </c>
      <c r="E213" t="s">
        <v>14</v>
      </c>
      <c r="F213" t="s">
        <v>318</v>
      </c>
      <c r="G213">
        <v>80</v>
      </c>
      <c r="H213" t="s">
        <v>319</v>
      </c>
      <c r="I213">
        <f>0.9*1</f>
        <v>0.9</v>
      </c>
      <c r="J213">
        <f t="shared" si="3"/>
        <v>0.7200000000000001</v>
      </c>
      <c r="K213" t="s">
        <v>320</v>
      </c>
    </row>
    <row r="214" spans="1:11" ht="15">
      <c r="A214" t="s">
        <v>268</v>
      </c>
      <c r="B214" t="s">
        <v>321</v>
      </c>
      <c r="C214">
        <v>8549</v>
      </c>
      <c r="D214">
        <v>1</v>
      </c>
      <c r="E214" t="s">
        <v>14</v>
      </c>
      <c r="F214" t="s">
        <v>318</v>
      </c>
      <c r="G214">
        <v>60</v>
      </c>
      <c r="H214" t="s">
        <v>322</v>
      </c>
      <c r="I214">
        <f>0.75*0.75</f>
        <v>0.5625</v>
      </c>
      <c r="J214">
        <f t="shared" si="3"/>
        <v>0.33749999999999997</v>
      </c>
      <c r="K214" t="s">
        <v>323</v>
      </c>
    </row>
    <row r="215" spans="1:11" ht="15">
      <c r="A215" t="s">
        <v>268</v>
      </c>
      <c r="B215" t="s">
        <v>324</v>
      </c>
      <c r="C215">
        <v>8550</v>
      </c>
      <c r="D215">
        <v>1</v>
      </c>
      <c r="E215" t="s">
        <v>14</v>
      </c>
      <c r="F215" t="s">
        <v>318</v>
      </c>
      <c r="G215">
        <v>150</v>
      </c>
      <c r="H215" t="s">
        <v>325</v>
      </c>
      <c r="I215">
        <f>0.5*0.5</f>
        <v>0.25</v>
      </c>
      <c r="J215">
        <f t="shared" si="3"/>
        <v>0.375</v>
      </c>
      <c r="K215" t="s">
        <v>326</v>
      </c>
    </row>
    <row r="216" spans="1:11" ht="15">
      <c r="A216" t="s">
        <v>268</v>
      </c>
      <c r="B216" t="s">
        <v>327</v>
      </c>
      <c r="C216">
        <v>8551</v>
      </c>
      <c r="D216">
        <v>1</v>
      </c>
      <c r="E216" t="s">
        <v>14</v>
      </c>
      <c r="F216" t="s">
        <v>318</v>
      </c>
      <c r="G216">
        <v>80</v>
      </c>
      <c r="H216" t="s">
        <v>235</v>
      </c>
      <c r="I216">
        <f>0.5*1</f>
        <v>0.5</v>
      </c>
      <c r="J216">
        <f t="shared" si="3"/>
        <v>0.4</v>
      </c>
      <c r="K216" t="s">
        <v>328</v>
      </c>
    </row>
    <row r="217" spans="1:10" ht="15">
      <c r="A217" t="s">
        <v>268</v>
      </c>
      <c r="B217" t="s">
        <v>312</v>
      </c>
      <c r="C217">
        <v>8552</v>
      </c>
      <c r="D217">
        <v>2</v>
      </c>
      <c r="E217" t="s">
        <v>14</v>
      </c>
      <c r="F217" t="s">
        <v>318</v>
      </c>
      <c r="G217">
        <v>13</v>
      </c>
      <c r="H217" t="s">
        <v>196</v>
      </c>
      <c r="I217">
        <v>4</v>
      </c>
      <c r="J217">
        <f t="shared" si="3"/>
        <v>0.52</v>
      </c>
    </row>
    <row r="218" spans="1:11" ht="15">
      <c r="A218" t="s">
        <v>268</v>
      </c>
      <c r="B218" t="s">
        <v>307</v>
      </c>
      <c r="C218">
        <v>8553</v>
      </c>
      <c r="D218">
        <v>3</v>
      </c>
      <c r="E218" t="s">
        <v>14</v>
      </c>
      <c r="F218" t="s">
        <v>201</v>
      </c>
      <c r="G218">
        <v>71</v>
      </c>
      <c r="H218" t="s">
        <v>196</v>
      </c>
      <c r="I218">
        <v>4</v>
      </c>
      <c r="J218">
        <f t="shared" si="3"/>
        <v>2.84</v>
      </c>
      <c r="K218" t="s">
        <v>329</v>
      </c>
    </row>
    <row r="219" spans="1:11" ht="15">
      <c r="A219" t="s">
        <v>268</v>
      </c>
      <c r="B219" t="s">
        <v>312</v>
      </c>
      <c r="C219">
        <v>8554</v>
      </c>
      <c r="D219">
        <v>3</v>
      </c>
      <c r="E219" t="s">
        <v>14</v>
      </c>
      <c r="F219" t="s">
        <v>201</v>
      </c>
      <c r="G219">
        <v>80</v>
      </c>
      <c r="H219" t="s">
        <v>186</v>
      </c>
      <c r="I219">
        <v>2</v>
      </c>
      <c r="J219">
        <f t="shared" si="3"/>
        <v>1.6</v>
      </c>
      <c r="K219" t="s">
        <v>330</v>
      </c>
    </row>
    <row r="220" spans="1:11" ht="15">
      <c r="A220" t="s">
        <v>268</v>
      </c>
      <c r="B220" t="s">
        <v>331</v>
      </c>
      <c r="C220">
        <v>8555</v>
      </c>
      <c r="D220">
        <v>1</v>
      </c>
      <c r="E220" t="s">
        <v>14</v>
      </c>
      <c r="F220" t="s">
        <v>201</v>
      </c>
      <c r="G220">
        <v>60</v>
      </c>
      <c r="H220" t="s">
        <v>319</v>
      </c>
      <c r="I220">
        <f>0.9*1</f>
        <v>0.9</v>
      </c>
      <c r="J220">
        <f t="shared" si="3"/>
        <v>0.54</v>
      </c>
      <c r="K220" t="s">
        <v>332</v>
      </c>
    </row>
    <row r="221" spans="1:11" ht="15">
      <c r="A221" t="s">
        <v>268</v>
      </c>
      <c r="B221" t="s">
        <v>333</v>
      </c>
      <c r="C221">
        <v>8556</v>
      </c>
      <c r="D221">
        <v>1</v>
      </c>
      <c r="E221" t="s">
        <v>14</v>
      </c>
      <c r="F221" t="s">
        <v>201</v>
      </c>
      <c r="G221">
        <v>71</v>
      </c>
      <c r="H221" t="s">
        <v>334</v>
      </c>
      <c r="I221">
        <f>1.1*1.2</f>
        <v>1.32</v>
      </c>
      <c r="J221">
        <f t="shared" si="3"/>
        <v>0.9372</v>
      </c>
      <c r="K221" t="s">
        <v>335</v>
      </c>
    </row>
    <row r="222" spans="1:11" ht="15">
      <c r="A222" t="s">
        <v>268</v>
      </c>
      <c r="B222" t="s">
        <v>331</v>
      </c>
      <c r="C222">
        <v>8557</v>
      </c>
      <c r="D222">
        <v>2</v>
      </c>
      <c r="E222" t="s">
        <v>29</v>
      </c>
      <c r="F222" t="s">
        <v>198</v>
      </c>
      <c r="G222">
        <v>60</v>
      </c>
      <c r="H222" t="s">
        <v>319</v>
      </c>
      <c r="I222">
        <f>0.9*1</f>
        <v>0.9</v>
      </c>
      <c r="J222">
        <f t="shared" si="3"/>
        <v>0.54</v>
      </c>
      <c r="K222" t="s">
        <v>336</v>
      </c>
    </row>
    <row r="223" spans="1:11" ht="15">
      <c r="A223" t="s">
        <v>268</v>
      </c>
      <c r="B223" t="s">
        <v>333</v>
      </c>
      <c r="C223">
        <v>8558</v>
      </c>
      <c r="D223">
        <v>2</v>
      </c>
      <c r="E223" t="s">
        <v>29</v>
      </c>
      <c r="F223" t="s">
        <v>198</v>
      </c>
      <c r="G223">
        <v>18</v>
      </c>
      <c r="H223" t="s">
        <v>334</v>
      </c>
      <c r="I223">
        <f>1.1*1.2</f>
        <v>1.32</v>
      </c>
      <c r="J223">
        <f t="shared" si="3"/>
        <v>0.2376</v>
      </c>
      <c r="K223" t="s">
        <v>337</v>
      </c>
    </row>
    <row r="224" spans="1:11" ht="15">
      <c r="A224" t="s">
        <v>268</v>
      </c>
      <c r="B224" t="s">
        <v>338</v>
      </c>
      <c r="C224">
        <v>8559</v>
      </c>
      <c r="D224">
        <v>1</v>
      </c>
      <c r="E224" t="s">
        <v>14</v>
      </c>
      <c r="F224" t="s">
        <v>339</v>
      </c>
      <c r="G224">
        <v>71</v>
      </c>
      <c r="H224" t="s">
        <v>235</v>
      </c>
      <c r="I224">
        <f>0.5*1</f>
        <v>0.5</v>
      </c>
      <c r="J224">
        <f t="shared" si="3"/>
        <v>0.355</v>
      </c>
      <c r="K224" t="s">
        <v>340</v>
      </c>
    </row>
    <row r="225" spans="1:11" ht="15">
      <c r="A225" t="s">
        <v>268</v>
      </c>
      <c r="B225" t="s">
        <v>307</v>
      </c>
      <c r="C225">
        <v>8560</v>
      </c>
      <c r="D225">
        <v>4</v>
      </c>
      <c r="E225" t="s">
        <v>29</v>
      </c>
      <c r="F225" t="s">
        <v>341</v>
      </c>
      <c r="G225">
        <v>15.6</v>
      </c>
      <c r="H225" t="s">
        <v>196</v>
      </c>
      <c r="I225">
        <v>4</v>
      </c>
      <c r="J225">
        <f t="shared" si="3"/>
        <v>0.624</v>
      </c>
      <c r="K225" t="s">
        <v>307</v>
      </c>
    </row>
    <row r="226" spans="1:11" ht="15">
      <c r="A226" t="s">
        <v>268</v>
      </c>
      <c r="B226" t="s">
        <v>321</v>
      </c>
      <c r="C226">
        <v>8561</v>
      </c>
      <c r="D226">
        <v>2</v>
      </c>
      <c r="E226" t="s">
        <v>29</v>
      </c>
      <c r="F226" t="s">
        <v>169</v>
      </c>
      <c r="G226">
        <v>15</v>
      </c>
      <c r="H226" t="s">
        <v>322</v>
      </c>
      <c r="I226">
        <f>0.75*0.75</f>
        <v>0.5625</v>
      </c>
      <c r="J226">
        <f t="shared" si="3"/>
        <v>0.08437499999999999</v>
      </c>
      <c r="K226" t="s">
        <v>342</v>
      </c>
    </row>
    <row r="227" spans="1:11" ht="15">
      <c r="A227" t="s">
        <v>268</v>
      </c>
      <c r="B227" t="s">
        <v>338</v>
      </c>
      <c r="C227">
        <v>8562</v>
      </c>
      <c r="D227">
        <v>2</v>
      </c>
      <c r="E227" t="s">
        <v>29</v>
      </c>
      <c r="F227" t="s">
        <v>169</v>
      </c>
      <c r="G227">
        <v>20</v>
      </c>
      <c r="H227" t="s">
        <v>235</v>
      </c>
      <c r="I227">
        <f>0.5*1</f>
        <v>0.5</v>
      </c>
      <c r="J227">
        <f t="shared" si="3"/>
        <v>0.1</v>
      </c>
      <c r="K227" t="s">
        <v>340</v>
      </c>
    </row>
    <row r="228" spans="1:11" ht="15">
      <c r="A228" t="s">
        <v>268</v>
      </c>
      <c r="B228" t="s">
        <v>343</v>
      </c>
      <c r="C228">
        <v>8563</v>
      </c>
      <c r="D228">
        <v>1</v>
      </c>
      <c r="E228" t="s">
        <v>14</v>
      </c>
      <c r="F228" t="s">
        <v>242</v>
      </c>
      <c r="G228" t="s">
        <v>43</v>
      </c>
      <c r="H228" t="s">
        <v>43</v>
      </c>
      <c r="K228" t="s">
        <v>344</v>
      </c>
    </row>
    <row r="229" spans="1:11" ht="15">
      <c r="A229" t="s">
        <v>268</v>
      </c>
      <c r="B229" t="s">
        <v>345</v>
      </c>
      <c r="C229">
        <v>8564</v>
      </c>
      <c r="D229">
        <v>1</v>
      </c>
      <c r="E229" t="s">
        <v>14</v>
      </c>
      <c r="F229" t="s">
        <v>242</v>
      </c>
      <c r="G229" t="s">
        <v>43</v>
      </c>
      <c r="H229" t="s">
        <v>43</v>
      </c>
      <c r="K229" t="s">
        <v>344</v>
      </c>
    </row>
    <row r="230" spans="1:11" ht="15">
      <c r="A230" t="s">
        <v>268</v>
      </c>
      <c r="B230" t="s">
        <v>346</v>
      </c>
      <c r="C230">
        <v>8565</v>
      </c>
      <c r="D230">
        <v>1</v>
      </c>
      <c r="E230" t="s">
        <v>14</v>
      </c>
      <c r="F230" t="s">
        <v>242</v>
      </c>
      <c r="G230" t="s">
        <v>43</v>
      </c>
      <c r="H230" t="s">
        <v>43</v>
      </c>
      <c r="K230" t="s">
        <v>344</v>
      </c>
    </row>
    <row r="231" spans="1:11" ht="15">
      <c r="A231" t="s">
        <v>268</v>
      </c>
      <c r="B231" t="s">
        <v>347</v>
      </c>
      <c r="C231">
        <v>8566</v>
      </c>
      <c r="D231">
        <v>1</v>
      </c>
      <c r="E231" t="s">
        <v>14</v>
      </c>
      <c r="F231" t="s">
        <v>242</v>
      </c>
      <c r="G231" t="s">
        <v>43</v>
      </c>
      <c r="H231" t="s">
        <v>43</v>
      </c>
      <c r="K231" t="s">
        <v>344</v>
      </c>
    </row>
    <row r="232" spans="1:11" ht="15">
      <c r="A232" t="s">
        <v>268</v>
      </c>
      <c r="B232" t="s">
        <v>221</v>
      </c>
      <c r="C232">
        <v>8567</v>
      </c>
      <c r="D232">
        <v>1</v>
      </c>
      <c r="E232" t="s">
        <v>14</v>
      </c>
      <c r="F232" t="s">
        <v>242</v>
      </c>
      <c r="G232" t="s">
        <v>43</v>
      </c>
      <c r="H232" t="s">
        <v>43</v>
      </c>
      <c r="K232" t="s">
        <v>344</v>
      </c>
    </row>
    <row r="233" spans="1:11" ht="15">
      <c r="A233" t="s">
        <v>268</v>
      </c>
      <c r="B233" t="s">
        <v>348</v>
      </c>
      <c r="C233">
        <v>8568</v>
      </c>
      <c r="D233">
        <v>1</v>
      </c>
      <c r="E233" t="s">
        <v>14</v>
      </c>
      <c r="F233" t="s">
        <v>242</v>
      </c>
      <c r="G233" t="s">
        <v>43</v>
      </c>
      <c r="H233" t="s">
        <v>43</v>
      </c>
      <c r="K233" t="s">
        <v>344</v>
      </c>
    </row>
    <row r="234" spans="1:11" ht="15">
      <c r="A234" t="s">
        <v>268</v>
      </c>
      <c r="B234" t="s">
        <v>349</v>
      </c>
      <c r="C234">
        <v>8569</v>
      </c>
      <c r="D234">
        <v>1</v>
      </c>
      <c r="E234" t="s">
        <v>14</v>
      </c>
      <c r="F234" t="s">
        <v>242</v>
      </c>
      <c r="G234" t="s">
        <v>43</v>
      </c>
      <c r="H234" t="s">
        <v>43</v>
      </c>
      <c r="K234" t="s">
        <v>344</v>
      </c>
    </row>
    <row r="235" spans="1:11" ht="15">
      <c r="A235" t="s">
        <v>268</v>
      </c>
      <c r="B235" t="s">
        <v>350</v>
      </c>
      <c r="C235">
        <v>8570</v>
      </c>
      <c r="D235">
        <v>1</v>
      </c>
      <c r="E235" t="s">
        <v>14</v>
      </c>
      <c r="F235" t="s">
        <v>242</v>
      </c>
      <c r="G235">
        <v>20</v>
      </c>
      <c r="H235" t="s">
        <v>351</v>
      </c>
      <c r="I235">
        <f>0.8*0.6</f>
        <v>0.48</v>
      </c>
      <c r="J235">
        <f>(G235/100)*I235</f>
        <v>0.096</v>
      </c>
      <c r="K235" t="s">
        <v>352</v>
      </c>
    </row>
    <row r="236" spans="1:11" ht="15">
      <c r="A236" t="s">
        <v>268</v>
      </c>
      <c r="B236" t="s">
        <v>350</v>
      </c>
      <c r="C236">
        <v>8571</v>
      </c>
      <c r="D236">
        <v>2</v>
      </c>
      <c r="E236" t="s">
        <v>29</v>
      </c>
      <c r="F236" t="s">
        <v>242</v>
      </c>
      <c r="G236">
        <v>20</v>
      </c>
      <c r="H236" t="s">
        <v>351</v>
      </c>
      <c r="I236">
        <f>0.8*0.6</f>
        <v>0.48</v>
      </c>
      <c r="J236">
        <f>(G236/100)*I236</f>
        <v>0.096</v>
      </c>
      <c r="K236" t="s">
        <v>352</v>
      </c>
    </row>
    <row r="237" spans="1:10" ht="15">
      <c r="A237" t="s">
        <v>353</v>
      </c>
      <c r="B237" t="s">
        <v>354</v>
      </c>
      <c r="C237">
        <v>580</v>
      </c>
      <c r="D237">
        <v>1</v>
      </c>
      <c r="G237">
        <v>10</v>
      </c>
      <c r="H237" t="s">
        <v>355</v>
      </c>
      <c r="I237">
        <v>4</v>
      </c>
      <c r="J237">
        <f>(G237/100)*I237</f>
        <v>0.4</v>
      </c>
    </row>
    <row r="238" spans="1:10" ht="15">
      <c r="A238" t="s">
        <v>353</v>
      </c>
      <c r="B238" t="s">
        <v>354</v>
      </c>
      <c r="C238">
        <v>582</v>
      </c>
      <c r="D238">
        <v>2</v>
      </c>
      <c r="G238">
        <v>10</v>
      </c>
      <c r="H238" t="s">
        <v>355</v>
      </c>
      <c r="I238">
        <v>4</v>
      </c>
      <c r="J238">
        <f aca="true" t="shared" si="4" ref="J238:J300">(G238/100)*I238</f>
        <v>0.4</v>
      </c>
    </row>
    <row r="239" spans="1:10" ht="15">
      <c r="A239" t="s">
        <v>353</v>
      </c>
      <c r="B239" t="s">
        <v>354</v>
      </c>
      <c r="C239">
        <v>584</v>
      </c>
      <c r="D239">
        <v>3</v>
      </c>
      <c r="G239">
        <v>10</v>
      </c>
      <c r="H239" t="s">
        <v>355</v>
      </c>
      <c r="I239">
        <v>4</v>
      </c>
      <c r="J239">
        <f t="shared" si="4"/>
        <v>0.4</v>
      </c>
    </row>
    <row r="240" spans="1:10" ht="15">
      <c r="A240" t="s">
        <v>353</v>
      </c>
      <c r="B240" t="s">
        <v>354</v>
      </c>
      <c r="C240">
        <v>586</v>
      </c>
      <c r="D240">
        <v>4</v>
      </c>
      <c r="G240">
        <v>8</v>
      </c>
      <c r="H240" t="s">
        <v>355</v>
      </c>
      <c r="I240">
        <v>4</v>
      </c>
      <c r="J240">
        <f t="shared" si="4"/>
        <v>0.32</v>
      </c>
    </row>
    <row r="241" spans="1:10" ht="15">
      <c r="A241" t="s">
        <v>353</v>
      </c>
      <c r="B241" t="s">
        <v>354</v>
      </c>
      <c r="C241">
        <v>588</v>
      </c>
      <c r="D241">
        <v>5</v>
      </c>
      <c r="G241">
        <v>6</v>
      </c>
      <c r="H241" t="s">
        <v>355</v>
      </c>
      <c r="I241">
        <v>4</v>
      </c>
      <c r="J241">
        <f t="shared" si="4"/>
        <v>0.24</v>
      </c>
    </row>
    <row r="242" spans="1:10" ht="15">
      <c r="A242" t="s">
        <v>353</v>
      </c>
      <c r="B242" t="s">
        <v>354</v>
      </c>
      <c r="C242">
        <v>590</v>
      </c>
      <c r="D242">
        <v>6</v>
      </c>
      <c r="G242">
        <v>6</v>
      </c>
      <c r="H242" t="s">
        <v>355</v>
      </c>
      <c r="I242">
        <v>4</v>
      </c>
      <c r="J242">
        <f t="shared" si="4"/>
        <v>0.24</v>
      </c>
    </row>
    <row r="243" spans="1:10" ht="15">
      <c r="A243" t="s">
        <v>353</v>
      </c>
      <c r="B243" t="s">
        <v>354</v>
      </c>
      <c r="C243">
        <v>591</v>
      </c>
      <c r="D243">
        <v>7</v>
      </c>
      <c r="G243">
        <v>4.4</v>
      </c>
      <c r="H243" t="s">
        <v>355</v>
      </c>
      <c r="I243">
        <v>4</v>
      </c>
      <c r="J243">
        <f t="shared" si="4"/>
        <v>0.17600000000000002</v>
      </c>
    </row>
    <row r="244" spans="1:10" ht="15">
      <c r="A244" t="s">
        <v>353</v>
      </c>
      <c r="B244" t="s">
        <v>354</v>
      </c>
      <c r="C244">
        <v>592</v>
      </c>
      <c r="D244">
        <v>8</v>
      </c>
      <c r="G244">
        <v>3.8</v>
      </c>
      <c r="H244" t="s">
        <v>355</v>
      </c>
      <c r="I244">
        <v>4</v>
      </c>
      <c r="J244">
        <f t="shared" si="4"/>
        <v>0.152</v>
      </c>
    </row>
    <row r="245" spans="1:10" ht="15">
      <c r="A245" t="s">
        <v>353</v>
      </c>
      <c r="B245" t="s">
        <v>356</v>
      </c>
      <c r="C245">
        <v>581</v>
      </c>
      <c r="D245">
        <v>1</v>
      </c>
      <c r="G245">
        <v>10</v>
      </c>
      <c r="H245" t="s">
        <v>357</v>
      </c>
      <c r="I245">
        <v>3</v>
      </c>
      <c r="J245">
        <f t="shared" si="4"/>
        <v>0.30000000000000004</v>
      </c>
    </row>
    <row r="246" spans="1:10" ht="15">
      <c r="A246" t="s">
        <v>353</v>
      </c>
      <c r="B246" t="s">
        <v>356</v>
      </c>
      <c r="C246">
        <v>583</v>
      </c>
      <c r="D246">
        <v>2</v>
      </c>
      <c r="G246">
        <v>10</v>
      </c>
      <c r="H246" t="s">
        <v>357</v>
      </c>
      <c r="I246">
        <v>3</v>
      </c>
      <c r="J246">
        <f t="shared" si="4"/>
        <v>0.30000000000000004</v>
      </c>
    </row>
    <row r="247" spans="1:10" ht="15">
      <c r="A247" t="s">
        <v>353</v>
      </c>
      <c r="B247" t="s">
        <v>356</v>
      </c>
      <c r="C247">
        <v>585</v>
      </c>
      <c r="D247">
        <v>3</v>
      </c>
      <c r="G247">
        <v>10</v>
      </c>
      <c r="H247" t="s">
        <v>357</v>
      </c>
      <c r="I247">
        <v>3</v>
      </c>
      <c r="J247">
        <f t="shared" si="4"/>
        <v>0.30000000000000004</v>
      </c>
    </row>
    <row r="248" spans="1:10" ht="15">
      <c r="A248" t="s">
        <v>353</v>
      </c>
      <c r="B248" t="s">
        <v>356</v>
      </c>
      <c r="C248">
        <v>589</v>
      </c>
      <c r="D248">
        <v>5</v>
      </c>
      <c r="G248">
        <v>15</v>
      </c>
      <c r="H248" t="s">
        <v>357</v>
      </c>
      <c r="I248">
        <v>3</v>
      </c>
      <c r="J248">
        <f t="shared" si="4"/>
        <v>0.44999999999999996</v>
      </c>
    </row>
    <row r="249" spans="1:10" ht="15">
      <c r="A249" t="s">
        <v>358</v>
      </c>
      <c r="B249" t="s">
        <v>359</v>
      </c>
      <c r="C249" t="s">
        <v>360</v>
      </c>
      <c r="E249">
        <v>1</v>
      </c>
      <c r="G249">
        <v>10</v>
      </c>
      <c r="H249" t="s">
        <v>355</v>
      </c>
      <c r="I249">
        <v>4</v>
      </c>
      <c r="J249">
        <f t="shared" si="4"/>
        <v>0.4</v>
      </c>
    </row>
    <row r="250" spans="1:10" ht="15">
      <c r="A250" t="s">
        <v>358</v>
      </c>
      <c r="B250" t="s">
        <v>361</v>
      </c>
      <c r="C250" t="s">
        <v>362</v>
      </c>
      <c r="E250">
        <v>1</v>
      </c>
      <c r="G250">
        <v>10</v>
      </c>
      <c r="H250" t="s">
        <v>355</v>
      </c>
      <c r="I250">
        <v>4</v>
      </c>
      <c r="J250">
        <f t="shared" si="4"/>
        <v>0.4</v>
      </c>
    </row>
    <row r="251" spans="1:10" ht="15">
      <c r="A251" t="s">
        <v>358</v>
      </c>
      <c r="B251" t="s">
        <v>363</v>
      </c>
      <c r="C251" t="s">
        <v>364</v>
      </c>
      <c r="D251" t="s">
        <v>365</v>
      </c>
      <c r="E251">
        <v>1</v>
      </c>
      <c r="G251">
        <v>10</v>
      </c>
      <c r="H251" t="s">
        <v>355</v>
      </c>
      <c r="I251">
        <v>4</v>
      </c>
      <c r="J251">
        <f t="shared" si="4"/>
        <v>0.4</v>
      </c>
    </row>
    <row r="252" spans="1:10" ht="15">
      <c r="A252" t="s">
        <v>358</v>
      </c>
      <c r="B252" t="s">
        <v>366</v>
      </c>
      <c r="C252" t="s">
        <v>367</v>
      </c>
      <c r="D252" t="s">
        <v>365</v>
      </c>
      <c r="E252">
        <v>1</v>
      </c>
      <c r="G252">
        <v>10</v>
      </c>
      <c r="H252" t="s">
        <v>355</v>
      </c>
      <c r="I252">
        <v>4</v>
      </c>
      <c r="J252">
        <f t="shared" si="4"/>
        <v>0.4</v>
      </c>
    </row>
    <row r="253" spans="1:10" ht="15">
      <c r="A253" t="s">
        <v>358</v>
      </c>
      <c r="B253" t="s">
        <v>368</v>
      </c>
      <c r="C253" t="s">
        <v>369</v>
      </c>
      <c r="D253" t="s">
        <v>365</v>
      </c>
      <c r="E253">
        <v>1</v>
      </c>
      <c r="G253">
        <v>10</v>
      </c>
      <c r="H253" t="s">
        <v>355</v>
      </c>
      <c r="I253">
        <v>4</v>
      </c>
      <c r="J253">
        <f t="shared" si="4"/>
        <v>0.4</v>
      </c>
    </row>
    <row r="254" spans="1:10" ht="15">
      <c r="A254" t="s">
        <v>358</v>
      </c>
      <c r="B254" t="s">
        <v>370</v>
      </c>
      <c r="C254" t="s">
        <v>371</v>
      </c>
      <c r="D254" t="s">
        <v>365</v>
      </c>
      <c r="E254">
        <v>1</v>
      </c>
      <c r="G254">
        <v>10</v>
      </c>
      <c r="H254" t="s">
        <v>355</v>
      </c>
      <c r="I254">
        <v>4</v>
      </c>
      <c r="J254">
        <f t="shared" si="4"/>
        <v>0.4</v>
      </c>
    </row>
    <row r="255" spans="1:10" ht="15">
      <c r="A255" t="s">
        <v>358</v>
      </c>
      <c r="B255" t="s">
        <v>133</v>
      </c>
      <c r="C255" t="s">
        <v>372</v>
      </c>
      <c r="D255" t="s">
        <v>365</v>
      </c>
      <c r="E255">
        <v>1</v>
      </c>
      <c r="G255">
        <v>10</v>
      </c>
      <c r="H255" t="s">
        <v>355</v>
      </c>
      <c r="I255">
        <v>4</v>
      </c>
      <c r="J255">
        <f t="shared" si="4"/>
        <v>0.4</v>
      </c>
    </row>
    <row r="256" spans="1:10" ht="15">
      <c r="A256" t="s">
        <v>358</v>
      </c>
      <c r="B256" t="s">
        <v>13</v>
      </c>
      <c r="C256" t="s">
        <v>373</v>
      </c>
      <c r="D256" t="s">
        <v>365</v>
      </c>
      <c r="E256">
        <v>1</v>
      </c>
      <c r="G256">
        <v>10</v>
      </c>
      <c r="H256" t="s">
        <v>355</v>
      </c>
      <c r="I256">
        <v>4</v>
      </c>
      <c r="J256">
        <f t="shared" si="4"/>
        <v>0.4</v>
      </c>
    </row>
    <row r="257" spans="1:10" ht="15">
      <c r="A257" t="s">
        <v>358</v>
      </c>
      <c r="B257" t="s">
        <v>76</v>
      </c>
      <c r="C257" t="s">
        <v>374</v>
      </c>
      <c r="D257" t="s">
        <v>365</v>
      </c>
      <c r="E257">
        <v>1</v>
      </c>
      <c r="G257">
        <v>10</v>
      </c>
      <c r="H257" t="s">
        <v>355</v>
      </c>
      <c r="I257">
        <v>4</v>
      </c>
      <c r="J257">
        <f t="shared" si="4"/>
        <v>0.4</v>
      </c>
    </row>
    <row r="258" spans="1:10" ht="15">
      <c r="A258" t="s">
        <v>358</v>
      </c>
      <c r="B258" t="s">
        <v>51</v>
      </c>
      <c r="C258" t="s">
        <v>375</v>
      </c>
      <c r="D258" t="s">
        <v>365</v>
      </c>
      <c r="E258">
        <v>1</v>
      </c>
      <c r="G258">
        <v>10</v>
      </c>
      <c r="H258" t="s">
        <v>355</v>
      </c>
      <c r="I258">
        <v>4</v>
      </c>
      <c r="J258">
        <f t="shared" si="4"/>
        <v>0.4</v>
      </c>
    </row>
    <row r="259" spans="1:10" ht="15">
      <c r="A259" t="s">
        <v>358</v>
      </c>
      <c r="B259" t="s">
        <v>376</v>
      </c>
      <c r="C259" t="s">
        <v>377</v>
      </c>
      <c r="D259" t="s">
        <v>365</v>
      </c>
      <c r="E259">
        <v>1</v>
      </c>
      <c r="G259">
        <v>10</v>
      </c>
      <c r="H259" t="s">
        <v>355</v>
      </c>
      <c r="I259">
        <v>4</v>
      </c>
      <c r="J259">
        <f t="shared" si="4"/>
        <v>0.4</v>
      </c>
    </row>
    <row r="260" spans="1:10" ht="15">
      <c r="A260" t="s">
        <v>358</v>
      </c>
      <c r="B260" t="s">
        <v>376</v>
      </c>
      <c r="C260" t="s">
        <v>377</v>
      </c>
      <c r="D260" t="s">
        <v>365</v>
      </c>
      <c r="E260">
        <v>2</v>
      </c>
      <c r="G260">
        <v>10</v>
      </c>
      <c r="H260" t="s">
        <v>355</v>
      </c>
      <c r="I260">
        <v>4</v>
      </c>
      <c r="J260">
        <f t="shared" si="4"/>
        <v>0.4</v>
      </c>
    </row>
    <row r="261" spans="1:10" ht="15">
      <c r="A261" t="s">
        <v>358</v>
      </c>
      <c r="B261" t="s">
        <v>89</v>
      </c>
      <c r="C261" t="s">
        <v>378</v>
      </c>
      <c r="D261" t="s">
        <v>365</v>
      </c>
      <c r="E261">
        <v>1</v>
      </c>
      <c r="G261">
        <v>10</v>
      </c>
      <c r="H261" t="s">
        <v>355</v>
      </c>
      <c r="I261">
        <v>4</v>
      </c>
      <c r="J261">
        <f t="shared" si="4"/>
        <v>0.4</v>
      </c>
    </row>
    <row r="262" spans="1:10" ht="15">
      <c r="A262" t="s">
        <v>358</v>
      </c>
      <c r="B262" t="s">
        <v>114</v>
      </c>
      <c r="C262" t="s">
        <v>379</v>
      </c>
      <c r="D262" t="s">
        <v>380</v>
      </c>
      <c r="E262">
        <v>1</v>
      </c>
      <c r="G262">
        <v>10</v>
      </c>
      <c r="H262" t="s">
        <v>355</v>
      </c>
      <c r="I262">
        <v>4</v>
      </c>
      <c r="J262">
        <f t="shared" si="4"/>
        <v>0.4</v>
      </c>
    </row>
    <row r="263" spans="1:10" ht="15">
      <c r="A263" t="s">
        <v>358</v>
      </c>
      <c r="B263" t="s">
        <v>114</v>
      </c>
      <c r="C263" t="s">
        <v>381</v>
      </c>
      <c r="D263" t="s">
        <v>380</v>
      </c>
      <c r="E263" t="s">
        <v>382</v>
      </c>
      <c r="G263">
        <v>20</v>
      </c>
      <c r="H263" t="s">
        <v>383</v>
      </c>
      <c r="I263">
        <v>1</v>
      </c>
      <c r="J263">
        <f t="shared" si="4"/>
        <v>0.2</v>
      </c>
    </row>
    <row r="264" spans="1:10" ht="15">
      <c r="A264" t="s">
        <v>358</v>
      </c>
      <c r="B264" t="s">
        <v>130</v>
      </c>
      <c r="C264" t="s">
        <v>384</v>
      </c>
      <c r="D264" t="s">
        <v>385</v>
      </c>
      <c r="E264">
        <v>1</v>
      </c>
      <c r="G264">
        <v>10</v>
      </c>
      <c r="H264" t="s">
        <v>355</v>
      </c>
      <c r="I264">
        <v>4</v>
      </c>
      <c r="J264">
        <f t="shared" si="4"/>
        <v>0.4</v>
      </c>
    </row>
    <row r="265" spans="1:10" ht="15">
      <c r="A265" t="s">
        <v>358</v>
      </c>
      <c r="B265" t="s">
        <v>130</v>
      </c>
      <c r="C265" t="s">
        <v>386</v>
      </c>
      <c r="D265" t="s">
        <v>387</v>
      </c>
      <c r="E265">
        <v>2</v>
      </c>
      <c r="G265">
        <v>5</v>
      </c>
      <c r="H265" t="s">
        <v>388</v>
      </c>
      <c r="I265">
        <v>2</v>
      </c>
      <c r="J265">
        <f t="shared" si="4"/>
        <v>0.1</v>
      </c>
    </row>
    <row r="266" spans="1:10" ht="15">
      <c r="A266" t="s">
        <v>358</v>
      </c>
      <c r="B266" t="s">
        <v>130</v>
      </c>
      <c r="C266" t="s">
        <v>389</v>
      </c>
      <c r="D266" t="s">
        <v>385</v>
      </c>
      <c r="E266" t="s">
        <v>390</v>
      </c>
      <c r="G266">
        <v>10</v>
      </c>
      <c r="H266" t="s">
        <v>388</v>
      </c>
      <c r="I266">
        <v>2</v>
      </c>
      <c r="J266">
        <f t="shared" si="4"/>
        <v>0.2</v>
      </c>
    </row>
    <row r="267" spans="1:10" ht="15">
      <c r="A267" t="s">
        <v>358</v>
      </c>
      <c r="B267" t="s">
        <v>99</v>
      </c>
      <c r="C267" t="s">
        <v>391</v>
      </c>
      <c r="D267" t="s">
        <v>365</v>
      </c>
      <c r="E267">
        <v>1</v>
      </c>
      <c r="G267">
        <v>10</v>
      </c>
      <c r="H267" t="s">
        <v>355</v>
      </c>
      <c r="I267">
        <v>4</v>
      </c>
      <c r="J267">
        <f t="shared" si="4"/>
        <v>0.4</v>
      </c>
    </row>
    <row r="268" spans="1:10" ht="15">
      <c r="A268" t="s">
        <v>358</v>
      </c>
      <c r="B268" t="s">
        <v>284</v>
      </c>
      <c r="C268" t="s">
        <v>392</v>
      </c>
      <c r="D268" t="s">
        <v>387</v>
      </c>
      <c r="E268">
        <v>1</v>
      </c>
      <c r="G268">
        <v>5</v>
      </c>
      <c r="H268" t="s">
        <v>388</v>
      </c>
      <c r="I268">
        <v>2</v>
      </c>
      <c r="J268">
        <f t="shared" si="4"/>
        <v>0.1</v>
      </c>
    </row>
    <row r="269" spans="1:10" ht="15">
      <c r="A269" t="s">
        <v>358</v>
      </c>
      <c r="B269" t="s">
        <v>284</v>
      </c>
      <c r="C269" t="s">
        <v>392</v>
      </c>
      <c r="D269" t="s">
        <v>385</v>
      </c>
      <c r="E269">
        <v>1</v>
      </c>
      <c r="G269">
        <v>10</v>
      </c>
      <c r="H269" t="s">
        <v>388</v>
      </c>
      <c r="I269">
        <v>2</v>
      </c>
      <c r="J269">
        <f t="shared" si="4"/>
        <v>0.2</v>
      </c>
    </row>
    <row r="270" spans="1:10" ht="15">
      <c r="A270" t="s">
        <v>358</v>
      </c>
      <c r="B270" t="s">
        <v>284</v>
      </c>
      <c r="C270" t="s">
        <v>393</v>
      </c>
      <c r="D270" t="s">
        <v>385</v>
      </c>
      <c r="E270">
        <v>2</v>
      </c>
      <c r="G270">
        <v>10</v>
      </c>
      <c r="H270" t="s">
        <v>383</v>
      </c>
      <c r="I270">
        <v>1</v>
      </c>
      <c r="J270">
        <f t="shared" si="4"/>
        <v>0.1</v>
      </c>
    </row>
    <row r="271" spans="1:10" ht="15">
      <c r="A271" t="s">
        <v>358</v>
      </c>
      <c r="B271" t="s">
        <v>284</v>
      </c>
      <c r="C271" t="s">
        <v>394</v>
      </c>
      <c r="D271" t="s">
        <v>385</v>
      </c>
      <c r="E271">
        <v>3</v>
      </c>
      <c r="G271">
        <v>20</v>
      </c>
      <c r="H271" t="s">
        <v>383</v>
      </c>
      <c r="I271">
        <v>1</v>
      </c>
      <c r="J271">
        <f t="shared" si="4"/>
        <v>0.2</v>
      </c>
    </row>
    <row r="272" spans="1:10" ht="15">
      <c r="A272" t="s">
        <v>358</v>
      </c>
      <c r="B272" t="s">
        <v>40</v>
      </c>
      <c r="C272" t="s">
        <v>395</v>
      </c>
      <c r="D272" t="s">
        <v>365</v>
      </c>
      <c r="E272">
        <v>1</v>
      </c>
      <c r="G272">
        <v>10</v>
      </c>
      <c r="H272" t="s">
        <v>396</v>
      </c>
      <c r="I272">
        <v>3</v>
      </c>
      <c r="J272">
        <f t="shared" si="4"/>
        <v>0.30000000000000004</v>
      </c>
    </row>
    <row r="273" spans="1:10" ht="15">
      <c r="A273" t="s">
        <v>358</v>
      </c>
      <c r="B273" t="s">
        <v>40</v>
      </c>
      <c r="C273" t="s">
        <v>397</v>
      </c>
      <c r="D273" t="s">
        <v>365</v>
      </c>
      <c r="E273">
        <v>2</v>
      </c>
      <c r="G273">
        <v>10</v>
      </c>
      <c r="H273" t="s">
        <v>396</v>
      </c>
      <c r="I273">
        <v>3</v>
      </c>
      <c r="J273">
        <f t="shared" si="4"/>
        <v>0.30000000000000004</v>
      </c>
    </row>
    <row r="274" spans="1:10" ht="15">
      <c r="A274" t="s">
        <v>358</v>
      </c>
      <c r="B274" t="s">
        <v>40</v>
      </c>
      <c r="C274" t="s">
        <v>398</v>
      </c>
      <c r="D274" t="s">
        <v>365</v>
      </c>
      <c r="E274">
        <v>3</v>
      </c>
      <c r="G274">
        <v>15</v>
      </c>
      <c r="H274" t="s">
        <v>396</v>
      </c>
      <c r="I274">
        <v>3</v>
      </c>
      <c r="J274">
        <f t="shared" si="4"/>
        <v>0.44999999999999996</v>
      </c>
    </row>
    <row r="275" spans="1:10" ht="15">
      <c r="A275" t="s">
        <v>358</v>
      </c>
      <c r="B275" t="s">
        <v>18</v>
      </c>
      <c r="C275" t="s">
        <v>399</v>
      </c>
      <c r="D275" t="s">
        <v>400</v>
      </c>
      <c r="E275">
        <v>1</v>
      </c>
      <c r="G275">
        <v>10</v>
      </c>
      <c r="H275" t="s">
        <v>355</v>
      </c>
      <c r="I275">
        <v>4</v>
      </c>
      <c r="J275">
        <f t="shared" si="4"/>
        <v>0.4</v>
      </c>
    </row>
    <row r="276" spans="1:10" ht="15">
      <c r="A276" t="s">
        <v>358</v>
      </c>
      <c r="B276" t="s">
        <v>18</v>
      </c>
      <c r="C276" t="s">
        <v>401</v>
      </c>
      <c r="D276" t="s">
        <v>402</v>
      </c>
      <c r="E276">
        <v>2</v>
      </c>
      <c r="G276">
        <v>10</v>
      </c>
      <c r="H276" t="s">
        <v>388</v>
      </c>
      <c r="I276">
        <v>2</v>
      </c>
      <c r="J276">
        <f t="shared" si="4"/>
        <v>0.2</v>
      </c>
    </row>
    <row r="277" spans="1:10" ht="15">
      <c r="A277" t="s">
        <v>358</v>
      </c>
      <c r="B277" t="s">
        <v>18</v>
      </c>
      <c r="C277" t="s">
        <v>403</v>
      </c>
      <c r="D277" t="s">
        <v>380</v>
      </c>
      <c r="E277">
        <v>3</v>
      </c>
      <c r="G277">
        <v>10</v>
      </c>
      <c r="H277" t="s">
        <v>383</v>
      </c>
      <c r="I277">
        <v>1</v>
      </c>
      <c r="J277">
        <f t="shared" si="4"/>
        <v>0.1</v>
      </c>
    </row>
    <row r="278" spans="1:10" ht="15">
      <c r="A278" t="s">
        <v>358</v>
      </c>
      <c r="B278" t="s">
        <v>18</v>
      </c>
      <c r="C278" t="s">
        <v>404</v>
      </c>
      <c r="D278" t="s">
        <v>380</v>
      </c>
      <c r="E278">
        <v>4</v>
      </c>
      <c r="G278">
        <v>10</v>
      </c>
      <c r="H278" t="s">
        <v>405</v>
      </c>
      <c r="I278">
        <f>0.5*0.5</f>
        <v>0.25</v>
      </c>
      <c r="J278">
        <f t="shared" si="4"/>
        <v>0.025</v>
      </c>
    </row>
    <row r="279" spans="1:10" ht="15">
      <c r="A279" t="s">
        <v>358</v>
      </c>
      <c r="B279" t="s">
        <v>18</v>
      </c>
      <c r="C279" t="s">
        <v>406</v>
      </c>
      <c r="D279" t="s">
        <v>402</v>
      </c>
      <c r="E279" t="s">
        <v>382</v>
      </c>
      <c r="G279">
        <v>10</v>
      </c>
      <c r="H279" t="s">
        <v>388</v>
      </c>
      <c r="I279">
        <v>2</v>
      </c>
      <c r="J279">
        <f t="shared" si="4"/>
        <v>0.2</v>
      </c>
    </row>
    <row r="280" spans="1:10" ht="15">
      <c r="A280" t="s">
        <v>358</v>
      </c>
      <c r="B280" t="s">
        <v>18</v>
      </c>
      <c r="C280" t="s">
        <v>407</v>
      </c>
      <c r="D280" t="s">
        <v>380</v>
      </c>
      <c r="E280" t="s">
        <v>390</v>
      </c>
      <c r="G280">
        <v>10</v>
      </c>
      <c r="H280" t="s">
        <v>383</v>
      </c>
      <c r="I280">
        <v>1</v>
      </c>
      <c r="J280">
        <f t="shared" si="4"/>
        <v>0.1</v>
      </c>
    </row>
    <row r="281" spans="1:10" ht="15">
      <c r="A281" t="s">
        <v>358</v>
      </c>
      <c r="B281" t="s">
        <v>18</v>
      </c>
      <c r="C281" t="s">
        <v>408</v>
      </c>
      <c r="D281" t="s">
        <v>409</v>
      </c>
      <c r="E281" t="s">
        <v>410</v>
      </c>
      <c r="G281">
        <v>5</v>
      </c>
      <c r="H281" t="s">
        <v>383</v>
      </c>
      <c r="I281">
        <v>1</v>
      </c>
      <c r="J281">
        <f t="shared" si="4"/>
        <v>0.05</v>
      </c>
    </row>
    <row r="282" spans="1:10" ht="15">
      <c r="A282" t="s">
        <v>358</v>
      </c>
      <c r="B282" t="s">
        <v>81</v>
      </c>
      <c r="C282" t="s">
        <v>411</v>
      </c>
      <c r="D282" t="s">
        <v>387</v>
      </c>
      <c r="E282">
        <v>1</v>
      </c>
      <c r="G282">
        <v>10</v>
      </c>
      <c r="H282" t="s">
        <v>388</v>
      </c>
      <c r="I282">
        <v>2</v>
      </c>
      <c r="J282">
        <f t="shared" si="4"/>
        <v>0.2</v>
      </c>
    </row>
    <row r="283" spans="1:10" ht="15">
      <c r="A283" t="s">
        <v>358</v>
      </c>
      <c r="B283" t="s">
        <v>81</v>
      </c>
      <c r="C283" t="s">
        <v>411</v>
      </c>
      <c r="D283" t="s">
        <v>385</v>
      </c>
      <c r="E283">
        <v>1</v>
      </c>
      <c r="G283">
        <v>10</v>
      </c>
      <c r="H283" t="s">
        <v>388</v>
      </c>
      <c r="I283">
        <v>2</v>
      </c>
      <c r="J283">
        <f t="shared" si="4"/>
        <v>0.2</v>
      </c>
    </row>
    <row r="284" spans="1:10" ht="15">
      <c r="A284" t="s">
        <v>358</v>
      </c>
      <c r="B284" t="s">
        <v>81</v>
      </c>
      <c r="C284" t="s">
        <v>412</v>
      </c>
      <c r="D284" t="s">
        <v>365</v>
      </c>
      <c r="E284">
        <v>3</v>
      </c>
      <c r="G284">
        <v>10</v>
      </c>
      <c r="H284" t="s">
        <v>413</v>
      </c>
      <c r="I284">
        <f>1.25*0.5</f>
        <v>0.625</v>
      </c>
      <c r="J284">
        <f t="shared" si="4"/>
        <v>0.0625</v>
      </c>
    </row>
    <row r="285" spans="1:10" ht="15">
      <c r="A285" t="s">
        <v>358</v>
      </c>
      <c r="B285" t="s">
        <v>81</v>
      </c>
      <c r="C285" t="s">
        <v>414</v>
      </c>
      <c r="D285" t="s">
        <v>365</v>
      </c>
      <c r="E285" t="s">
        <v>382</v>
      </c>
      <c r="G285">
        <v>10</v>
      </c>
      <c r="H285" t="s">
        <v>415</v>
      </c>
      <c r="I285">
        <f>1.25*1</f>
        <v>1.25</v>
      </c>
      <c r="J285">
        <f t="shared" si="4"/>
        <v>0.125</v>
      </c>
    </row>
    <row r="286" spans="1:10" ht="15">
      <c r="A286" t="s">
        <v>358</v>
      </c>
      <c r="B286" t="s">
        <v>65</v>
      </c>
      <c r="C286" t="s">
        <v>416</v>
      </c>
      <c r="D286" t="s">
        <v>365</v>
      </c>
      <c r="E286">
        <v>1</v>
      </c>
      <c r="G286">
        <v>10</v>
      </c>
      <c r="H286" t="s">
        <v>355</v>
      </c>
      <c r="I286">
        <v>4</v>
      </c>
      <c r="J286">
        <f t="shared" si="4"/>
        <v>0.4</v>
      </c>
    </row>
    <row r="287" spans="1:10" ht="15">
      <c r="A287" t="s">
        <v>358</v>
      </c>
      <c r="B287" t="s">
        <v>265</v>
      </c>
      <c r="C287" t="s">
        <v>417</v>
      </c>
      <c r="D287" t="s">
        <v>365</v>
      </c>
      <c r="E287">
        <v>1</v>
      </c>
      <c r="G287">
        <v>10</v>
      </c>
      <c r="H287" t="s">
        <v>355</v>
      </c>
      <c r="I287">
        <v>4</v>
      </c>
      <c r="J287">
        <f t="shared" si="4"/>
        <v>0.4</v>
      </c>
    </row>
    <row r="288" spans="1:10" ht="15">
      <c r="A288" t="s">
        <v>358</v>
      </c>
      <c r="B288" t="s">
        <v>234</v>
      </c>
      <c r="C288" t="s">
        <v>418</v>
      </c>
      <c r="D288" t="s">
        <v>365</v>
      </c>
      <c r="E288">
        <v>1</v>
      </c>
      <c r="G288">
        <v>10</v>
      </c>
      <c r="H288" t="s">
        <v>355</v>
      </c>
      <c r="I288">
        <v>4</v>
      </c>
      <c r="J288">
        <f t="shared" si="4"/>
        <v>0.4</v>
      </c>
    </row>
    <row r="289" spans="1:10" ht="15">
      <c r="A289" t="s">
        <v>358</v>
      </c>
      <c r="B289" t="s">
        <v>91</v>
      </c>
      <c r="C289" t="s">
        <v>419</v>
      </c>
      <c r="D289" t="s">
        <v>365</v>
      </c>
      <c r="E289">
        <v>1</v>
      </c>
      <c r="G289">
        <v>10</v>
      </c>
      <c r="H289" t="s">
        <v>355</v>
      </c>
      <c r="I289">
        <v>4</v>
      </c>
      <c r="J289">
        <f t="shared" si="4"/>
        <v>0.4</v>
      </c>
    </row>
    <row r="290" spans="1:10" ht="15">
      <c r="A290" t="s">
        <v>358</v>
      </c>
      <c r="B290" t="s">
        <v>111</v>
      </c>
      <c r="C290" t="s">
        <v>420</v>
      </c>
      <c r="D290" t="s">
        <v>365</v>
      </c>
      <c r="E290">
        <v>1</v>
      </c>
      <c r="G290">
        <v>10</v>
      </c>
      <c r="H290" t="s">
        <v>355</v>
      </c>
      <c r="I290">
        <v>4</v>
      </c>
      <c r="J290">
        <f t="shared" si="4"/>
        <v>0.4</v>
      </c>
    </row>
    <row r="291" spans="1:10" ht="15">
      <c r="A291" t="s">
        <v>358</v>
      </c>
      <c r="B291" t="s">
        <v>117</v>
      </c>
      <c r="C291" t="s">
        <v>421</v>
      </c>
      <c r="D291" t="s">
        <v>365</v>
      </c>
      <c r="E291">
        <v>1</v>
      </c>
      <c r="G291">
        <v>10</v>
      </c>
      <c r="H291" t="s">
        <v>355</v>
      </c>
      <c r="I291">
        <v>4</v>
      </c>
      <c r="J291">
        <f t="shared" si="4"/>
        <v>0.4</v>
      </c>
    </row>
    <row r="292" spans="1:10" ht="15">
      <c r="A292" t="s">
        <v>358</v>
      </c>
      <c r="B292" t="s">
        <v>214</v>
      </c>
      <c r="C292" t="s">
        <v>422</v>
      </c>
      <c r="D292" t="s">
        <v>387</v>
      </c>
      <c r="E292">
        <v>1</v>
      </c>
      <c r="G292">
        <v>10</v>
      </c>
      <c r="H292" t="s">
        <v>383</v>
      </c>
      <c r="I292">
        <v>1</v>
      </c>
      <c r="J292">
        <f t="shared" si="4"/>
        <v>0.1</v>
      </c>
    </row>
    <row r="293" spans="1:10" ht="15">
      <c r="A293" t="s">
        <v>358</v>
      </c>
      <c r="B293" t="s">
        <v>214</v>
      </c>
      <c r="C293" t="s">
        <v>423</v>
      </c>
      <c r="D293" t="s">
        <v>385</v>
      </c>
      <c r="E293">
        <v>1</v>
      </c>
      <c r="G293">
        <v>10</v>
      </c>
      <c r="H293" t="s">
        <v>396</v>
      </c>
      <c r="I293">
        <f>3</f>
        <v>3</v>
      </c>
      <c r="J293">
        <f t="shared" si="4"/>
        <v>0.30000000000000004</v>
      </c>
    </row>
    <row r="294" spans="1:10" ht="15">
      <c r="A294" t="s">
        <v>358</v>
      </c>
      <c r="B294" t="s">
        <v>205</v>
      </c>
      <c r="C294" t="s">
        <v>422</v>
      </c>
      <c r="D294" t="s">
        <v>387</v>
      </c>
      <c r="E294">
        <v>1</v>
      </c>
      <c r="G294">
        <v>10</v>
      </c>
      <c r="H294" t="s">
        <v>424</v>
      </c>
      <c r="I294">
        <f>0.75*2</f>
        <v>1.5</v>
      </c>
      <c r="J294">
        <f t="shared" si="4"/>
        <v>0.15000000000000002</v>
      </c>
    </row>
    <row r="295" spans="1:10" ht="15">
      <c r="A295" t="s">
        <v>358</v>
      </c>
      <c r="B295" t="s">
        <v>205</v>
      </c>
      <c r="C295" t="s">
        <v>422</v>
      </c>
      <c r="D295" t="s">
        <v>385</v>
      </c>
      <c r="G295">
        <v>10</v>
      </c>
      <c r="H295" t="s">
        <v>425</v>
      </c>
      <c r="I295">
        <f>1.25*2</f>
        <v>2.5</v>
      </c>
      <c r="J295">
        <f t="shared" si="4"/>
        <v>0.25</v>
      </c>
    </row>
    <row r="296" spans="1:10" ht="15">
      <c r="A296" t="s">
        <v>358</v>
      </c>
      <c r="B296" t="s">
        <v>205</v>
      </c>
      <c r="C296" t="s">
        <v>426</v>
      </c>
      <c r="D296" t="s">
        <v>385</v>
      </c>
      <c r="E296">
        <v>2</v>
      </c>
      <c r="G296">
        <v>10</v>
      </c>
      <c r="H296" t="s">
        <v>388</v>
      </c>
      <c r="I296">
        <v>2</v>
      </c>
      <c r="J296">
        <f t="shared" si="4"/>
        <v>0.2</v>
      </c>
    </row>
    <row r="297" spans="1:10" ht="15">
      <c r="A297" t="s">
        <v>358</v>
      </c>
      <c r="B297" t="s">
        <v>205</v>
      </c>
      <c r="C297" t="s">
        <v>427</v>
      </c>
      <c r="D297" t="s">
        <v>428</v>
      </c>
      <c r="E297">
        <v>3</v>
      </c>
      <c r="G297">
        <v>10</v>
      </c>
      <c r="H297" t="s">
        <v>383</v>
      </c>
      <c r="I297">
        <v>1</v>
      </c>
      <c r="J297">
        <f t="shared" si="4"/>
        <v>0.1</v>
      </c>
    </row>
    <row r="298" spans="1:10" ht="15">
      <c r="A298" t="s">
        <v>358</v>
      </c>
      <c r="B298" t="s">
        <v>74</v>
      </c>
      <c r="C298" t="s">
        <v>429</v>
      </c>
      <c r="D298" t="s">
        <v>365</v>
      </c>
      <c r="E298">
        <v>1</v>
      </c>
      <c r="G298">
        <v>10</v>
      </c>
      <c r="H298" t="s">
        <v>355</v>
      </c>
      <c r="I298">
        <v>4</v>
      </c>
      <c r="J298">
        <f t="shared" si="4"/>
        <v>0.4</v>
      </c>
    </row>
    <row r="299" spans="1:10" ht="15">
      <c r="A299" t="s">
        <v>358</v>
      </c>
      <c r="B299" t="s">
        <v>20</v>
      </c>
      <c r="C299" t="s">
        <v>430</v>
      </c>
      <c r="D299" t="s">
        <v>365</v>
      </c>
      <c r="E299">
        <v>1</v>
      </c>
      <c r="G299">
        <v>10</v>
      </c>
      <c r="H299" t="s">
        <v>355</v>
      </c>
      <c r="I299">
        <v>4</v>
      </c>
      <c r="J299">
        <f t="shared" si="4"/>
        <v>0.4</v>
      </c>
    </row>
    <row r="300" spans="1:10" ht="15">
      <c r="A300" t="s">
        <v>358</v>
      </c>
      <c r="B300" t="s">
        <v>46</v>
      </c>
      <c r="C300" t="s">
        <v>431</v>
      </c>
      <c r="D300" t="s">
        <v>365</v>
      </c>
      <c r="E300">
        <v>1</v>
      </c>
      <c r="G300">
        <v>10</v>
      </c>
      <c r="H300" t="s">
        <v>355</v>
      </c>
      <c r="I300">
        <v>4</v>
      </c>
      <c r="J300">
        <f t="shared" si="4"/>
        <v>0.4</v>
      </c>
    </row>
    <row r="301" spans="1:10" ht="15">
      <c r="A301" t="s">
        <v>432</v>
      </c>
      <c r="B301" t="s">
        <v>76</v>
      </c>
      <c r="C301" t="s">
        <v>468</v>
      </c>
      <c r="D301">
        <v>2</v>
      </c>
      <c r="E301">
        <v>1</v>
      </c>
      <c r="G301">
        <v>140</v>
      </c>
      <c r="H301" t="s">
        <v>388</v>
      </c>
      <c r="I301">
        <f>1*2</f>
        <v>2</v>
      </c>
      <c r="J301">
        <f aca="true" t="shared" si="5" ref="J301:J332">(G301*I301)/100</f>
        <v>2.8</v>
      </c>
    </row>
    <row r="302" spans="1:10" ht="15">
      <c r="A302" t="s">
        <v>432</v>
      </c>
      <c r="B302" t="s">
        <v>114</v>
      </c>
      <c r="C302" t="s">
        <v>467</v>
      </c>
      <c r="D302">
        <v>2</v>
      </c>
      <c r="E302">
        <v>1</v>
      </c>
      <c r="G302">
        <v>10</v>
      </c>
      <c r="H302" t="s">
        <v>388</v>
      </c>
      <c r="I302">
        <f>1*2</f>
        <v>2</v>
      </c>
      <c r="J302">
        <f t="shared" si="5"/>
        <v>0.2</v>
      </c>
    </row>
    <row r="303" spans="1:10" ht="15">
      <c r="A303" t="s">
        <v>432</v>
      </c>
      <c r="B303" t="s">
        <v>130</v>
      </c>
      <c r="C303" t="s">
        <v>466</v>
      </c>
      <c r="D303">
        <v>2</v>
      </c>
      <c r="E303">
        <v>1</v>
      </c>
      <c r="G303">
        <v>10</v>
      </c>
      <c r="H303" t="s">
        <v>355</v>
      </c>
      <c r="I303">
        <v>4</v>
      </c>
      <c r="J303">
        <f t="shared" si="5"/>
        <v>0.4</v>
      </c>
    </row>
    <row r="304" spans="1:10" ht="15">
      <c r="A304" t="s">
        <v>432</v>
      </c>
      <c r="B304" t="s">
        <v>99</v>
      </c>
      <c r="C304" t="s">
        <v>465</v>
      </c>
      <c r="E304">
        <v>1</v>
      </c>
      <c r="G304">
        <v>10</v>
      </c>
      <c r="H304" t="s">
        <v>388</v>
      </c>
      <c r="I304">
        <f>1*2</f>
        <v>2</v>
      </c>
      <c r="J304">
        <f t="shared" si="5"/>
        <v>0.2</v>
      </c>
    </row>
    <row r="305" spans="1:10" ht="15">
      <c r="A305" t="s">
        <v>432</v>
      </c>
      <c r="B305" t="s">
        <v>99</v>
      </c>
      <c r="C305" t="s">
        <v>464</v>
      </c>
      <c r="G305">
        <v>82</v>
      </c>
      <c r="H305" t="s">
        <v>388</v>
      </c>
      <c r="I305">
        <f>1*2</f>
        <v>2</v>
      </c>
      <c r="J305">
        <f t="shared" si="5"/>
        <v>1.64</v>
      </c>
    </row>
    <row r="306" spans="1:10" ht="15">
      <c r="A306" t="s">
        <v>432</v>
      </c>
      <c r="B306" t="s">
        <v>463</v>
      </c>
      <c r="D306">
        <v>1</v>
      </c>
      <c r="E306">
        <v>1</v>
      </c>
      <c r="G306">
        <v>10</v>
      </c>
      <c r="H306" t="s">
        <v>355</v>
      </c>
      <c r="I306">
        <v>4</v>
      </c>
      <c r="J306">
        <f t="shared" si="5"/>
        <v>0.4</v>
      </c>
    </row>
    <row r="307" spans="1:10" ht="15">
      <c r="A307" t="s">
        <v>432</v>
      </c>
      <c r="B307" t="s">
        <v>463</v>
      </c>
      <c r="C307" t="s">
        <v>428</v>
      </c>
      <c r="D307">
        <v>2</v>
      </c>
      <c r="E307">
        <v>2</v>
      </c>
      <c r="G307">
        <v>10</v>
      </c>
      <c r="H307" t="s">
        <v>355</v>
      </c>
      <c r="I307">
        <v>4</v>
      </c>
      <c r="J307">
        <f t="shared" si="5"/>
        <v>0.4</v>
      </c>
    </row>
    <row r="308" spans="1:10" ht="15">
      <c r="A308" t="s">
        <v>432</v>
      </c>
      <c r="B308" t="s">
        <v>462</v>
      </c>
      <c r="C308" t="s">
        <v>428</v>
      </c>
      <c r="D308">
        <v>2</v>
      </c>
      <c r="E308">
        <v>1</v>
      </c>
      <c r="H308" t="s">
        <v>355</v>
      </c>
      <c r="I308">
        <v>4</v>
      </c>
      <c r="J308">
        <f t="shared" si="5"/>
        <v>0</v>
      </c>
    </row>
    <row r="309" spans="1:10" ht="15">
      <c r="A309" t="s">
        <v>432</v>
      </c>
      <c r="B309" t="s">
        <v>461</v>
      </c>
      <c r="C309" t="s">
        <v>428</v>
      </c>
      <c r="D309">
        <v>1</v>
      </c>
      <c r="E309">
        <v>1</v>
      </c>
      <c r="G309">
        <v>10</v>
      </c>
      <c r="H309" t="s">
        <v>355</v>
      </c>
      <c r="I309">
        <v>4</v>
      </c>
      <c r="J309">
        <f t="shared" si="5"/>
        <v>0.4</v>
      </c>
    </row>
    <row r="310" spans="1:10" ht="15">
      <c r="A310" t="s">
        <v>432</v>
      </c>
      <c r="B310" t="s">
        <v>284</v>
      </c>
      <c r="C310" t="s">
        <v>435</v>
      </c>
      <c r="D310">
        <v>1</v>
      </c>
      <c r="E310">
        <v>1</v>
      </c>
      <c r="G310">
        <v>10</v>
      </c>
      <c r="H310" t="s">
        <v>355</v>
      </c>
      <c r="I310">
        <v>4</v>
      </c>
      <c r="J310">
        <f t="shared" si="5"/>
        <v>0.4</v>
      </c>
    </row>
    <row r="311" spans="1:10" ht="15">
      <c r="A311" t="s">
        <v>432</v>
      </c>
      <c r="B311" t="s">
        <v>40</v>
      </c>
      <c r="C311" t="s">
        <v>435</v>
      </c>
      <c r="D311">
        <v>1</v>
      </c>
      <c r="E311">
        <v>1</v>
      </c>
      <c r="G311">
        <v>10</v>
      </c>
      <c r="H311" t="s">
        <v>355</v>
      </c>
      <c r="I311">
        <v>4</v>
      </c>
      <c r="J311">
        <f t="shared" si="5"/>
        <v>0.4</v>
      </c>
    </row>
    <row r="312" spans="1:10" ht="15">
      <c r="A312" t="s">
        <v>432</v>
      </c>
      <c r="B312" t="s">
        <v>18</v>
      </c>
      <c r="C312" t="s">
        <v>435</v>
      </c>
      <c r="D312">
        <v>1</v>
      </c>
      <c r="E312">
        <v>1</v>
      </c>
      <c r="G312">
        <v>10</v>
      </c>
      <c r="H312" t="s">
        <v>355</v>
      </c>
      <c r="I312">
        <v>4</v>
      </c>
      <c r="J312">
        <f t="shared" si="5"/>
        <v>0.4</v>
      </c>
    </row>
    <row r="313" spans="1:10" ht="15">
      <c r="A313" t="s">
        <v>432</v>
      </c>
      <c r="B313" t="s">
        <v>81</v>
      </c>
      <c r="C313" t="s">
        <v>454</v>
      </c>
      <c r="E313">
        <v>1</v>
      </c>
      <c r="G313">
        <v>10</v>
      </c>
      <c r="H313" t="s">
        <v>388</v>
      </c>
      <c r="I313">
        <f>1*2</f>
        <v>2</v>
      </c>
      <c r="J313">
        <f t="shared" si="5"/>
        <v>0.2</v>
      </c>
    </row>
    <row r="314" spans="1:10" ht="15">
      <c r="A314" t="s">
        <v>432</v>
      </c>
      <c r="B314" t="s">
        <v>81</v>
      </c>
      <c r="C314" t="s">
        <v>460</v>
      </c>
      <c r="E314">
        <v>1</v>
      </c>
      <c r="G314">
        <v>10</v>
      </c>
      <c r="H314" t="s">
        <v>388</v>
      </c>
      <c r="I314">
        <f>1*2</f>
        <v>2</v>
      </c>
      <c r="J314">
        <f t="shared" si="5"/>
        <v>0.2</v>
      </c>
    </row>
    <row r="315" spans="1:10" ht="15">
      <c r="A315" t="s">
        <v>432</v>
      </c>
      <c r="B315" t="s">
        <v>65</v>
      </c>
      <c r="C315" t="s">
        <v>459</v>
      </c>
      <c r="E315">
        <v>1</v>
      </c>
      <c r="G315">
        <v>10</v>
      </c>
      <c r="H315" t="s">
        <v>388</v>
      </c>
      <c r="I315">
        <f>1*2</f>
        <v>2</v>
      </c>
      <c r="J315">
        <f t="shared" si="5"/>
        <v>0.2</v>
      </c>
    </row>
    <row r="316" spans="1:10" ht="15">
      <c r="A316" t="s">
        <v>432</v>
      </c>
      <c r="B316" t="s">
        <v>65</v>
      </c>
      <c r="C316" t="s">
        <v>458</v>
      </c>
      <c r="E316">
        <v>1</v>
      </c>
      <c r="G316">
        <v>10</v>
      </c>
      <c r="H316" t="s">
        <v>388</v>
      </c>
      <c r="I316">
        <f>1*2</f>
        <v>2</v>
      </c>
      <c r="J316">
        <f t="shared" si="5"/>
        <v>0.2</v>
      </c>
    </row>
    <row r="317" spans="1:10" ht="15">
      <c r="A317" t="s">
        <v>432</v>
      </c>
      <c r="B317" t="s">
        <v>23</v>
      </c>
      <c r="C317" t="s">
        <v>459</v>
      </c>
      <c r="E317">
        <v>2</v>
      </c>
      <c r="H317" t="s">
        <v>388</v>
      </c>
      <c r="I317">
        <f>1*2</f>
        <v>2</v>
      </c>
      <c r="J317">
        <f t="shared" si="5"/>
        <v>0</v>
      </c>
    </row>
    <row r="318" spans="1:10" ht="15">
      <c r="A318" t="s">
        <v>432</v>
      </c>
      <c r="B318" t="s">
        <v>23</v>
      </c>
      <c r="C318" t="s">
        <v>458</v>
      </c>
      <c r="E318">
        <v>1</v>
      </c>
      <c r="H318" t="s">
        <v>355</v>
      </c>
      <c r="I318">
        <v>4</v>
      </c>
      <c r="J318">
        <f t="shared" si="5"/>
        <v>0</v>
      </c>
    </row>
    <row r="319" spans="1:10" ht="15">
      <c r="A319" t="s">
        <v>432</v>
      </c>
      <c r="B319" t="s">
        <v>457</v>
      </c>
      <c r="C319" t="s">
        <v>428</v>
      </c>
      <c r="E319">
        <v>1</v>
      </c>
      <c r="G319">
        <v>10</v>
      </c>
      <c r="H319" t="s">
        <v>355</v>
      </c>
      <c r="I319">
        <v>4</v>
      </c>
      <c r="J319">
        <f t="shared" si="5"/>
        <v>0.4</v>
      </c>
    </row>
    <row r="320" spans="1:10" ht="15">
      <c r="A320" t="s">
        <v>432</v>
      </c>
      <c r="B320" t="s">
        <v>456</v>
      </c>
      <c r="C320" t="s">
        <v>435</v>
      </c>
      <c r="E320">
        <v>1</v>
      </c>
      <c r="G320">
        <v>10</v>
      </c>
      <c r="H320" t="s">
        <v>355</v>
      </c>
      <c r="I320">
        <v>4</v>
      </c>
      <c r="J320">
        <f t="shared" si="5"/>
        <v>0.4</v>
      </c>
    </row>
    <row r="321" spans="1:10" ht="15">
      <c r="A321" t="s">
        <v>432</v>
      </c>
      <c r="B321" t="s">
        <v>265</v>
      </c>
      <c r="C321" t="s">
        <v>435</v>
      </c>
      <c r="E321">
        <v>1</v>
      </c>
      <c r="G321">
        <v>10</v>
      </c>
      <c r="H321" t="s">
        <v>355</v>
      </c>
      <c r="I321">
        <v>4</v>
      </c>
      <c r="J321">
        <f t="shared" si="5"/>
        <v>0.4</v>
      </c>
    </row>
    <row r="322" spans="1:10" ht="15">
      <c r="A322" t="s">
        <v>432</v>
      </c>
      <c r="B322" t="s">
        <v>234</v>
      </c>
      <c r="C322" t="s">
        <v>428</v>
      </c>
      <c r="E322">
        <v>1</v>
      </c>
      <c r="G322">
        <v>20</v>
      </c>
      <c r="H322" t="s">
        <v>355</v>
      </c>
      <c r="I322">
        <v>4</v>
      </c>
      <c r="J322">
        <f t="shared" si="5"/>
        <v>0.8</v>
      </c>
    </row>
    <row r="323" spans="1:10" ht="15">
      <c r="A323" t="s">
        <v>432</v>
      </c>
      <c r="B323" t="s">
        <v>234</v>
      </c>
      <c r="C323" t="s">
        <v>428</v>
      </c>
      <c r="E323">
        <v>2</v>
      </c>
      <c r="G323">
        <v>20</v>
      </c>
      <c r="H323" t="s">
        <v>355</v>
      </c>
      <c r="I323">
        <v>4</v>
      </c>
      <c r="J323">
        <f t="shared" si="5"/>
        <v>0.8</v>
      </c>
    </row>
    <row r="324" spans="1:10" ht="15">
      <c r="A324" t="s">
        <v>432</v>
      </c>
      <c r="B324" t="s">
        <v>91</v>
      </c>
      <c r="C324" t="s">
        <v>428</v>
      </c>
      <c r="E324">
        <v>1</v>
      </c>
      <c r="G324">
        <v>20</v>
      </c>
      <c r="H324" t="s">
        <v>355</v>
      </c>
      <c r="I324">
        <v>4</v>
      </c>
      <c r="J324">
        <f t="shared" si="5"/>
        <v>0.8</v>
      </c>
    </row>
    <row r="325" spans="1:10" ht="15">
      <c r="A325" t="s">
        <v>432</v>
      </c>
      <c r="B325" t="s">
        <v>455</v>
      </c>
      <c r="C325" t="s">
        <v>454</v>
      </c>
      <c r="E325">
        <v>1</v>
      </c>
      <c r="G325">
        <v>10</v>
      </c>
      <c r="H325" t="s">
        <v>388</v>
      </c>
      <c r="I325">
        <f>1*2</f>
        <v>2</v>
      </c>
      <c r="J325">
        <f t="shared" si="5"/>
        <v>0.2</v>
      </c>
    </row>
    <row r="326" spans="1:10" ht="15">
      <c r="A326" t="s">
        <v>432</v>
      </c>
      <c r="B326" t="s">
        <v>453</v>
      </c>
      <c r="C326" t="s">
        <v>452</v>
      </c>
      <c r="E326">
        <v>1</v>
      </c>
      <c r="G326">
        <v>10</v>
      </c>
      <c r="H326" t="s">
        <v>388</v>
      </c>
      <c r="I326">
        <f>1*2</f>
        <v>2</v>
      </c>
      <c r="J326">
        <f t="shared" si="5"/>
        <v>0.2</v>
      </c>
    </row>
    <row r="327" spans="1:10" ht="15">
      <c r="A327" t="s">
        <v>432</v>
      </c>
      <c r="B327" t="s">
        <v>117</v>
      </c>
      <c r="C327" t="s">
        <v>451</v>
      </c>
      <c r="E327">
        <v>1</v>
      </c>
      <c r="G327">
        <v>90</v>
      </c>
      <c r="H327" t="s">
        <v>388</v>
      </c>
      <c r="I327">
        <f>1*2</f>
        <v>2</v>
      </c>
      <c r="J327">
        <f t="shared" si="5"/>
        <v>1.8</v>
      </c>
    </row>
    <row r="328" spans="1:10" ht="15">
      <c r="A328" t="s">
        <v>432</v>
      </c>
      <c r="B328" t="s">
        <v>97</v>
      </c>
      <c r="D328">
        <v>1</v>
      </c>
      <c r="E328">
        <v>1</v>
      </c>
      <c r="G328">
        <v>10</v>
      </c>
      <c r="H328" t="s">
        <v>355</v>
      </c>
      <c r="I328">
        <v>4</v>
      </c>
      <c r="J328">
        <f t="shared" si="5"/>
        <v>0.4</v>
      </c>
    </row>
    <row r="329" spans="1:10" ht="15">
      <c r="A329" t="s">
        <v>432</v>
      </c>
      <c r="B329" t="s">
        <v>97</v>
      </c>
      <c r="D329">
        <v>2</v>
      </c>
      <c r="E329">
        <v>2</v>
      </c>
      <c r="G329">
        <v>10</v>
      </c>
      <c r="H329" t="s">
        <v>355</v>
      </c>
      <c r="I329">
        <v>4</v>
      </c>
      <c r="J329">
        <f t="shared" si="5"/>
        <v>0.4</v>
      </c>
    </row>
    <row r="330" spans="1:10" ht="15">
      <c r="A330" t="s">
        <v>432</v>
      </c>
      <c r="B330" t="s">
        <v>272</v>
      </c>
      <c r="C330" t="s">
        <v>450</v>
      </c>
      <c r="E330">
        <v>1</v>
      </c>
      <c r="G330">
        <v>10</v>
      </c>
      <c r="H330" t="s">
        <v>388</v>
      </c>
      <c r="I330">
        <f>1*2</f>
        <v>2</v>
      </c>
      <c r="J330">
        <f t="shared" si="5"/>
        <v>0.2</v>
      </c>
    </row>
    <row r="331" spans="1:10" ht="15">
      <c r="A331" t="s">
        <v>432</v>
      </c>
      <c r="B331" t="s">
        <v>272</v>
      </c>
      <c r="C331" t="s">
        <v>449</v>
      </c>
      <c r="E331">
        <v>1</v>
      </c>
      <c r="G331">
        <v>10</v>
      </c>
      <c r="H331" t="s">
        <v>388</v>
      </c>
      <c r="I331">
        <f>1*2</f>
        <v>2</v>
      </c>
      <c r="J331">
        <f t="shared" si="5"/>
        <v>0.2</v>
      </c>
    </row>
    <row r="332" spans="1:10" ht="15">
      <c r="A332" t="s">
        <v>432</v>
      </c>
      <c r="B332" t="s">
        <v>272</v>
      </c>
      <c r="C332" t="s">
        <v>448</v>
      </c>
      <c r="D332">
        <v>2</v>
      </c>
      <c r="E332">
        <v>1</v>
      </c>
      <c r="G332">
        <v>10</v>
      </c>
      <c r="H332" t="s">
        <v>388</v>
      </c>
      <c r="I332">
        <f>1*2</f>
        <v>2</v>
      </c>
      <c r="J332">
        <f t="shared" si="5"/>
        <v>0.2</v>
      </c>
    </row>
    <row r="333" spans="1:10" ht="15">
      <c r="A333" t="s">
        <v>432</v>
      </c>
      <c r="B333" t="s">
        <v>447</v>
      </c>
      <c r="C333" t="s">
        <v>428</v>
      </c>
      <c r="E333">
        <v>1</v>
      </c>
      <c r="G333">
        <v>10</v>
      </c>
      <c r="H333" t="s">
        <v>355</v>
      </c>
      <c r="I333">
        <f>1*2</f>
        <v>2</v>
      </c>
      <c r="J333">
        <f aca="true" t="shared" si="6" ref="J333:J364">(G333*I333)/100</f>
        <v>0.2</v>
      </c>
    </row>
    <row r="334" spans="1:10" ht="15">
      <c r="A334" t="s">
        <v>432</v>
      </c>
      <c r="B334" t="s">
        <v>214</v>
      </c>
      <c r="D334">
        <v>1</v>
      </c>
      <c r="E334">
        <v>1</v>
      </c>
      <c r="G334">
        <v>10</v>
      </c>
      <c r="H334" t="s">
        <v>396</v>
      </c>
      <c r="I334">
        <f>1.5*2</f>
        <v>3</v>
      </c>
      <c r="J334">
        <f t="shared" si="6"/>
        <v>0.3</v>
      </c>
    </row>
    <row r="335" spans="1:10" ht="15">
      <c r="A335" t="s">
        <v>432</v>
      </c>
      <c r="B335" t="s">
        <v>214</v>
      </c>
      <c r="C335" t="s">
        <v>428</v>
      </c>
      <c r="E335">
        <v>2</v>
      </c>
      <c r="G335">
        <v>10</v>
      </c>
      <c r="H335" t="s">
        <v>396</v>
      </c>
      <c r="I335">
        <f>1.5*2</f>
        <v>3</v>
      </c>
      <c r="J335">
        <f t="shared" si="6"/>
        <v>0.3</v>
      </c>
    </row>
    <row r="336" spans="1:10" ht="15">
      <c r="A336" t="s">
        <v>432</v>
      </c>
      <c r="B336" t="s">
        <v>214</v>
      </c>
      <c r="C336" t="s">
        <v>446</v>
      </c>
      <c r="G336">
        <v>10</v>
      </c>
      <c r="H336" t="s">
        <v>383</v>
      </c>
      <c r="I336">
        <v>1</v>
      </c>
      <c r="J336">
        <f t="shared" si="6"/>
        <v>0.1</v>
      </c>
    </row>
    <row r="337" spans="1:10" ht="15">
      <c r="A337" t="s">
        <v>432</v>
      </c>
      <c r="B337" t="s">
        <v>205</v>
      </c>
      <c r="C337" t="s">
        <v>428</v>
      </c>
      <c r="E337">
        <v>1</v>
      </c>
      <c r="G337">
        <v>10</v>
      </c>
      <c r="H337" t="s">
        <v>355</v>
      </c>
      <c r="I337">
        <v>4</v>
      </c>
      <c r="J337">
        <f t="shared" si="6"/>
        <v>0.4</v>
      </c>
    </row>
    <row r="338" spans="1:10" ht="15">
      <c r="A338" t="s">
        <v>432</v>
      </c>
      <c r="B338" t="s">
        <v>205</v>
      </c>
      <c r="C338" t="s">
        <v>428</v>
      </c>
      <c r="D338">
        <v>2</v>
      </c>
      <c r="E338">
        <v>2</v>
      </c>
      <c r="G338">
        <v>10</v>
      </c>
      <c r="H338" t="s">
        <v>355</v>
      </c>
      <c r="I338">
        <v>4</v>
      </c>
      <c r="J338">
        <f t="shared" si="6"/>
        <v>0.4</v>
      </c>
    </row>
    <row r="339" spans="1:10" ht="15">
      <c r="A339" t="s">
        <v>432</v>
      </c>
      <c r="B339" t="s">
        <v>74</v>
      </c>
      <c r="C339" t="s">
        <v>428</v>
      </c>
      <c r="E339">
        <v>1</v>
      </c>
      <c r="G339">
        <v>10</v>
      </c>
      <c r="H339" t="s">
        <v>355</v>
      </c>
      <c r="I339">
        <v>4</v>
      </c>
      <c r="J339">
        <f t="shared" si="6"/>
        <v>0.4</v>
      </c>
    </row>
    <row r="340" spans="1:10" ht="15">
      <c r="A340" t="s">
        <v>432</v>
      </c>
      <c r="B340" t="s">
        <v>20</v>
      </c>
      <c r="C340" t="s">
        <v>445</v>
      </c>
      <c r="E340">
        <v>1</v>
      </c>
      <c r="G340">
        <v>10</v>
      </c>
      <c r="H340" t="s">
        <v>388</v>
      </c>
      <c r="I340">
        <v>2</v>
      </c>
      <c r="J340">
        <f t="shared" si="6"/>
        <v>0.2</v>
      </c>
    </row>
    <row r="341" spans="1:10" ht="15">
      <c r="A341" t="s">
        <v>432</v>
      </c>
      <c r="B341" t="s">
        <v>46</v>
      </c>
      <c r="C341" t="s">
        <v>442</v>
      </c>
      <c r="E341">
        <v>1</v>
      </c>
      <c r="G341">
        <v>10</v>
      </c>
      <c r="H341" t="s">
        <v>441</v>
      </c>
      <c r="I341">
        <f>(1*2)+(1*0.5)</f>
        <v>2.5</v>
      </c>
      <c r="J341">
        <f t="shared" si="6"/>
        <v>0.25</v>
      </c>
    </row>
    <row r="342" spans="1:10" ht="15">
      <c r="A342" t="s">
        <v>432</v>
      </c>
      <c r="B342" t="s">
        <v>444</v>
      </c>
      <c r="C342" t="s">
        <v>443</v>
      </c>
      <c r="E342">
        <v>1</v>
      </c>
      <c r="G342">
        <v>80</v>
      </c>
      <c r="H342" t="s">
        <v>388</v>
      </c>
      <c r="I342">
        <v>2</v>
      </c>
      <c r="J342">
        <f t="shared" si="6"/>
        <v>1.6</v>
      </c>
    </row>
    <row r="343" spans="1:10" ht="15">
      <c r="A343" t="s">
        <v>432</v>
      </c>
      <c r="B343" t="s">
        <v>27</v>
      </c>
      <c r="C343" t="s">
        <v>442</v>
      </c>
      <c r="E343">
        <v>1</v>
      </c>
      <c r="G343">
        <v>10</v>
      </c>
      <c r="H343" t="s">
        <v>441</v>
      </c>
      <c r="I343">
        <f>(1*2)+(1*0.5)</f>
        <v>2.5</v>
      </c>
      <c r="J343">
        <f t="shared" si="6"/>
        <v>0.25</v>
      </c>
    </row>
    <row r="344" spans="1:10" ht="15">
      <c r="A344" t="s">
        <v>432</v>
      </c>
      <c r="B344" t="s">
        <v>49</v>
      </c>
      <c r="C344" t="s">
        <v>435</v>
      </c>
      <c r="E344">
        <v>1</v>
      </c>
      <c r="G344">
        <v>10</v>
      </c>
      <c r="H344" t="s">
        <v>355</v>
      </c>
      <c r="I344">
        <v>4</v>
      </c>
      <c r="J344">
        <f t="shared" si="6"/>
        <v>0.4</v>
      </c>
    </row>
    <row r="345" spans="1:10" ht="15">
      <c r="A345" t="s">
        <v>432</v>
      </c>
      <c r="B345" t="s">
        <v>440</v>
      </c>
      <c r="C345" t="s">
        <v>435</v>
      </c>
      <c r="E345">
        <v>1</v>
      </c>
      <c r="G345">
        <v>10</v>
      </c>
      <c r="H345" t="s">
        <v>355</v>
      </c>
      <c r="I345">
        <v>4</v>
      </c>
      <c r="J345">
        <f t="shared" si="6"/>
        <v>0.4</v>
      </c>
    </row>
    <row r="346" spans="1:10" ht="15">
      <c r="A346" t="s">
        <v>432</v>
      </c>
      <c r="B346" t="s">
        <v>176</v>
      </c>
      <c r="E346">
        <v>1</v>
      </c>
      <c r="G346">
        <v>10</v>
      </c>
      <c r="H346" t="s">
        <v>355</v>
      </c>
      <c r="I346">
        <v>4</v>
      </c>
      <c r="J346">
        <f t="shared" si="6"/>
        <v>0.4</v>
      </c>
    </row>
    <row r="347" spans="1:10" ht="15">
      <c r="A347" t="s">
        <v>432</v>
      </c>
      <c r="B347" t="s">
        <v>176</v>
      </c>
      <c r="C347" t="s">
        <v>428</v>
      </c>
      <c r="E347">
        <v>2</v>
      </c>
      <c r="G347">
        <v>10</v>
      </c>
      <c r="H347" t="s">
        <v>355</v>
      </c>
      <c r="I347">
        <v>4</v>
      </c>
      <c r="J347">
        <f t="shared" si="6"/>
        <v>0.4</v>
      </c>
    </row>
    <row r="348" spans="1:10" ht="15">
      <c r="A348" t="s">
        <v>432</v>
      </c>
      <c r="B348" t="s">
        <v>227</v>
      </c>
      <c r="C348" t="s">
        <v>435</v>
      </c>
      <c r="E348">
        <v>1</v>
      </c>
      <c r="G348">
        <v>10</v>
      </c>
      <c r="H348" t="s">
        <v>355</v>
      </c>
      <c r="I348">
        <v>4</v>
      </c>
      <c r="J348">
        <f t="shared" si="6"/>
        <v>0.4</v>
      </c>
    </row>
    <row r="349" spans="1:10" ht="15">
      <c r="A349" t="s">
        <v>432</v>
      </c>
      <c r="B349" t="s">
        <v>227</v>
      </c>
      <c r="C349" t="s">
        <v>428</v>
      </c>
      <c r="D349">
        <v>3</v>
      </c>
      <c r="E349">
        <v>2</v>
      </c>
      <c r="G349">
        <v>10</v>
      </c>
      <c r="H349" t="s">
        <v>355</v>
      </c>
      <c r="I349">
        <v>4</v>
      </c>
      <c r="J349">
        <f t="shared" si="6"/>
        <v>0.4</v>
      </c>
    </row>
    <row r="350" spans="1:10" ht="15">
      <c r="A350" t="s">
        <v>432</v>
      </c>
      <c r="B350" t="s">
        <v>227</v>
      </c>
      <c r="C350" t="s">
        <v>428</v>
      </c>
      <c r="D350">
        <v>4</v>
      </c>
      <c r="E350">
        <v>2</v>
      </c>
      <c r="G350">
        <v>10</v>
      </c>
      <c r="H350" t="s">
        <v>355</v>
      </c>
      <c r="I350">
        <v>4</v>
      </c>
      <c r="J350">
        <f t="shared" si="6"/>
        <v>0.4</v>
      </c>
    </row>
    <row r="351" spans="1:10" ht="15">
      <c r="A351" t="s">
        <v>432</v>
      </c>
      <c r="B351" t="s">
        <v>127</v>
      </c>
      <c r="C351" t="s">
        <v>439</v>
      </c>
      <c r="E351">
        <v>1</v>
      </c>
      <c r="G351">
        <v>10</v>
      </c>
      <c r="H351" t="s">
        <v>355</v>
      </c>
      <c r="I351">
        <v>4</v>
      </c>
      <c r="J351">
        <f t="shared" si="6"/>
        <v>0.4</v>
      </c>
    </row>
    <row r="352" spans="1:10" ht="15">
      <c r="A352" t="s">
        <v>432</v>
      </c>
      <c r="B352" t="s">
        <v>127</v>
      </c>
      <c r="C352" t="s">
        <v>437</v>
      </c>
      <c r="E352">
        <v>2</v>
      </c>
      <c r="H352" t="s">
        <v>424</v>
      </c>
      <c r="I352">
        <f>0.75*2</f>
        <v>1.5</v>
      </c>
      <c r="J352">
        <f t="shared" si="6"/>
        <v>0</v>
      </c>
    </row>
    <row r="353" spans="1:10" ht="15">
      <c r="A353" t="s">
        <v>432</v>
      </c>
      <c r="B353" t="s">
        <v>93</v>
      </c>
      <c r="C353" t="s">
        <v>439</v>
      </c>
      <c r="E353">
        <v>1</v>
      </c>
      <c r="G353">
        <v>10</v>
      </c>
      <c r="H353" t="s">
        <v>355</v>
      </c>
      <c r="I353">
        <v>4</v>
      </c>
      <c r="J353">
        <f t="shared" si="6"/>
        <v>0.4</v>
      </c>
    </row>
    <row r="354" spans="1:10" ht="15">
      <c r="A354" t="s">
        <v>432</v>
      </c>
      <c r="B354" t="s">
        <v>438</v>
      </c>
      <c r="C354" t="s">
        <v>437</v>
      </c>
      <c r="E354">
        <v>1</v>
      </c>
      <c r="H354" t="s">
        <v>424</v>
      </c>
      <c r="I354">
        <f>0.75*2</f>
        <v>1.5</v>
      </c>
      <c r="J354">
        <f t="shared" si="6"/>
        <v>0</v>
      </c>
    </row>
    <row r="355" spans="1:10" ht="15">
      <c r="A355" t="s">
        <v>432</v>
      </c>
      <c r="B355" t="s">
        <v>125</v>
      </c>
      <c r="E355">
        <v>1</v>
      </c>
      <c r="G355">
        <v>10</v>
      </c>
      <c r="H355" t="s">
        <v>355</v>
      </c>
      <c r="I355">
        <v>4</v>
      </c>
      <c r="J355">
        <f t="shared" si="6"/>
        <v>0.4</v>
      </c>
    </row>
    <row r="356" spans="1:10" ht="15">
      <c r="A356" t="s">
        <v>432</v>
      </c>
      <c r="B356" t="s">
        <v>436</v>
      </c>
      <c r="E356">
        <v>1</v>
      </c>
      <c r="H356" t="s">
        <v>355</v>
      </c>
      <c r="I356">
        <v>4</v>
      </c>
      <c r="J356">
        <f t="shared" si="6"/>
        <v>0</v>
      </c>
    </row>
    <row r="357" spans="1:10" ht="15">
      <c r="A357" t="s">
        <v>432</v>
      </c>
      <c r="B357" t="s">
        <v>312</v>
      </c>
      <c r="E357">
        <v>1</v>
      </c>
      <c r="G357">
        <v>10</v>
      </c>
      <c r="H357" t="s">
        <v>355</v>
      </c>
      <c r="I357">
        <v>4</v>
      </c>
      <c r="J357">
        <f t="shared" si="6"/>
        <v>0.4</v>
      </c>
    </row>
    <row r="358" spans="1:10" ht="15">
      <c r="A358" t="s">
        <v>432</v>
      </c>
      <c r="B358" t="s">
        <v>204</v>
      </c>
      <c r="E358">
        <v>1</v>
      </c>
      <c r="G358">
        <v>10</v>
      </c>
      <c r="H358" t="s">
        <v>355</v>
      </c>
      <c r="I358">
        <v>4</v>
      </c>
      <c r="J358">
        <f t="shared" si="6"/>
        <v>0.4</v>
      </c>
    </row>
    <row r="359" spans="1:10" ht="15">
      <c r="A359" t="s">
        <v>432</v>
      </c>
      <c r="B359" t="s">
        <v>204</v>
      </c>
      <c r="D359">
        <v>2</v>
      </c>
      <c r="E359">
        <v>2</v>
      </c>
      <c r="G359">
        <v>10</v>
      </c>
      <c r="H359" t="s">
        <v>355</v>
      </c>
      <c r="I359">
        <v>4</v>
      </c>
      <c r="J359">
        <f t="shared" si="6"/>
        <v>0.4</v>
      </c>
    </row>
    <row r="360" spans="1:10" ht="15">
      <c r="A360" t="s">
        <v>432</v>
      </c>
      <c r="B360" t="s">
        <v>204</v>
      </c>
      <c r="C360" t="s">
        <v>428</v>
      </c>
      <c r="D360">
        <v>3</v>
      </c>
      <c r="E360">
        <v>2</v>
      </c>
      <c r="G360">
        <v>10</v>
      </c>
      <c r="H360" t="s">
        <v>355</v>
      </c>
      <c r="I360">
        <v>4</v>
      </c>
      <c r="J360">
        <f t="shared" si="6"/>
        <v>0.4</v>
      </c>
    </row>
    <row r="361" spans="1:10" ht="15">
      <c r="A361" t="s">
        <v>432</v>
      </c>
      <c r="B361" t="s">
        <v>247</v>
      </c>
      <c r="E361">
        <v>1</v>
      </c>
      <c r="G361">
        <v>10</v>
      </c>
      <c r="H361" t="s">
        <v>355</v>
      </c>
      <c r="I361">
        <v>4</v>
      </c>
      <c r="J361">
        <f t="shared" si="6"/>
        <v>0.4</v>
      </c>
    </row>
    <row r="362" spans="1:10" ht="15">
      <c r="A362" t="s">
        <v>432</v>
      </c>
      <c r="B362" t="s">
        <v>247</v>
      </c>
      <c r="D362">
        <v>2</v>
      </c>
      <c r="E362">
        <v>2</v>
      </c>
      <c r="G362">
        <v>10</v>
      </c>
      <c r="H362" t="s">
        <v>355</v>
      </c>
      <c r="I362">
        <v>4</v>
      </c>
      <c r="J362">
        <f t="shared" si="6"/>
        <v>0.4</v>
      </c>
    </row>
    <row r="363" spans="1:10" ht="15">
      <c r="A363" t="s">
        <v>432</v>
      </c>
      <c r="B363" t="s">
        <v>247</v>
      </c>
      <c r="D363">
        <v>3</v>
      </c>
      <c r="E363">
        <v>2</v>
      </c>
      <c r="G363">
        <v>10</v>
      </c>
      <c r="H363" t="s">
        <v>355</v>
      </c>
      <c r="I363">
        <v>4</v>
      </c>
      <c r="J363">
        <f t="shared" si="6"/>
        <v>0.4</v>
      </c>
    </row>
    <row r="364" spans="1:10" ht="15">
      <c r="A364" t="s">
        <v>432</v>
      </c>
      <c r="B364" t="s">
        <v>247</v>
      </c>
      <c r="C364" t="s">
        <v>428</v>
      </c>
      <c r="D364">
        <v>4</v>
      </c>
      <c r="E364">
        <v>2</v>
      </c>
      <c r="G364">
        <v>10</v>
      </c>
      <c r="H364" t="s">
        <v>355</v>
      </c>
      <c r="I364">
        <v>4</v>
      </c>
      <c r="J364">
        <f t="shared" si="6"/>
        <v>0.4</v>
      </c>
    </row>
    <row r="365" spans="1:10" ht="15">
      <c r="A365" t="s">
        <v>432</v>
      </c>
      <c r="B365" t="s">
        <v>221</v>
      </c>
      <c r="C365" t="s">
        <v>428</v>
      </c>
      <c r="E365">
        <v>1</v>
      </c>
      <c r="G365">
        <v>10</v>
      </c>
      <c r="H365" t="s">
        <v>355</v>
      </c>
      <c r="I365">
        <v>4</v>
      </c>
      <c r="J365">
        <f>(G365*I365)/100</f>
        <v>0.4</v>
      </c>
    </row>
    <row r="366" spans="1:10" ht="15">
      <c r="A366" t="s">
        <v>432</v>
      </c>
      <c r="B366" t="s">
        <v>83</v>
      </c>
      <c r="C366" t="s">
        <v>435</v>
      </c>
      <c r="E366">
        <v>1</v>
      </c>
      <c r="G366">
        <v>10</v>
      </c>
      <c r="H366" t="s">
        <v>355</v>
      </c>
      <c r="I366">
        <v>4</v>
      </c>
      <c r="J366">
        <f>(G366*I366)/100</f>
        <v>0.4</v>
      </c>
    </row>
    <row r="367" spans="1:10" ht="15">
      <c r="A367" t="s">
        <v>432</v>
      </c>
      <c r="B367" t="s">
        <v>95</v>
      </c>
      <c r="C367" t="s">
        <v>428</v>
      </c>
      <c r="E367">
        <v>1</v>
      </c>
      <c r="G367">
        <v>10</v>
      </c>
      <c r="H367" t="s">
        <v>355</v>
      </c>
      <c r="I367">
        <v>4</v>
      </c>
      <c r="J367">
        <f>(G367*I367)/100</f>
        <v>0.4</v>
      </c>
    </row>
    <row r="368" spans="1:10" ht="15">
      <c r="A368" t="s">
        <v>432</v>
      </c>
      <c r="B368" t="s">
        <v>298</v>
      </c>
      <c r="C368" t="s">
        <v>435</v>
      </c>
      <c r="E368">
        <v>1</v>
      </c>
      <c r="G368">
        <v>10</v>
      </c>
      <c r="H368" t="s">
        <v>355</v>
      </c>
      <c r="I368">
        <v>4</v>
      </c>
      <c r="J368">
        <f>(G368*I368)/100</f>
        <v>0.4</v>
      </c>
    </row>
    <row r="369" spans="1:10" ht="15">
      <c r="A369" t="s">
        <v>432</v>
      </c>
      <c r="B369" t="s">
        <v>434</v>
      </c>
      <c r="D369">
        <v>1</v>
      </c>
      <c r="E369">
        <v>1</v>
      </c>
      <c r="G369">
        <v>10</v>
      </c>
      <c r="H369" t="s">
        <v>355</v>
      </c>
      <c r="I369">
        <v>4</v>
      </c>
      <c r="J369">
        <f>(G369*I369)/100</f>
        <v>0.4</v>
      </c>
    </row>
    <row r="370" spans="1:10" ht="15">
      <c r="A370" t="s">
        <v>432</v>
      </c>
      <c r="B370" t="s">
        <v>434</v>
      </c>
      <c r="C370" t="s">
        <v>428</v>
      </c>
      <c r="D370">
        <v>2</v>
      </c>
      <c r="E370">
        <v>1</v>
      </c>
      <c r="G370">
        <v>10</v>
      </c>
      <c r="H370" t="s">
        <v>355</v>
      </c>
      <c r="I370">
        <v>4</v>
      </c>
      <c r="J370">
        <f>(G370*I370)/100</f>
        <v>0.4</v>
      </c>
    </row>
    <row r="371" spans="1:10" ht="15">
      <c r="A371" t="s">
        <v>432</v>
      </c>
      <c r="B371" t="s">
        <v>433</v>
      </c>
      <c r="C371" t="s">
        <v>428</v>
      </c>
      <c r="E371">
        <v>1</v>
      </c>
      <c r="H371" t="s">
        <v>355</v>
      </c>
      <c r="I371">
        <v>4</v>
      </c>
      <c r="J371">
        <f>(G371*I371)/100</f>
        <v>0</v>
      </c>
    </row>
    <row r="372" spans="1:10" ht="15">
      <c r="A372" t="s">
        <v>432</v>
      </c>
      <c r="B372" t="s">
        <v>182</v>
      </c>
      <c r="D372">
        <v>1</v>
      </c>
      <c r="E372">
        <v>1</v>
      </c>
      <c r="G372">
        <v>10</v>
      </c>
      <c r="H372" t="s">
        <v>388</v>
      </c>
      <c r="I372">
        <v>2</v>
      </c>
      <c r="J372">
        <f>(G372*I372)/100</f>
        <v>0.2</v>
      </c>
    </row>
    <row r="373" spans="1:10" ht="15">
      <c r="A373" t="s">
        <v>432</v>
      </c>
      <c r="B373" t="s">
        <v>182</v>
      </c>
      <c r="D373">
        <v>2</v>
      </c>
      <c r="E373">
        <v>1</v>
      </c>
      <c r="G373">
        <v>10</v>
      </c>
      <c r="H373" t="s">
        <v>388</v>
      </c>
      <c r="I373">
        <v>2</v>
      </c>
      <c r="J373">
        <f>(G373*I373)/100</f>
        <v>0.2</v>
      </c>
    </row>
    <row r="374" spans="1:10" ht="15">
      <c r="A374" t="s">
        <v>432</v>
      </c>
      <c r="B374" t="s">
        <v>182</v>
      </c>
      <c r="D374">
        <v>3</v>
      </c>
      <c r="E374">
        <v>2</v>
      </c>
      <c r="G374">
        <v>10</v>
      </c>
      <c r="H374" t="s">
        <v>388</v>
      </c>
      <c r="I374">
        <v>2</v>
      </c>
      <c r="J374">
        <f>(G374*I374)/100</f>
        <v>0.2</v>
      </c>
    </row>
    <row r="375" spans="1:10" ht="15">
      <c r="A375" t="s">
        <v>432</v>
      </c>
      <c r="B375" t="s">
        <v>182</v>
      </c>
      <c r="C375" t="s">
        <v>428</v>
      </c>
      <c r="D375">
        <v>4</v>
      </c>
      <c r="E375">
        <v>2</v>
      </c>
      <c r="G375">
        <v>10</v>
      </c>
      <c r="H375" t="s">
        <v>388</v>
      </c>
      <c r="I375">
        <v>2</v>
      </c>
      <c r="J375">
        <f>(G375*I375)/100</f>
        <v>0.2</v>
      </c>
    </row>
    <row r="376" spans="1:8" ht="15">
      <c r="A376" t="s">
        <v>469</v>
      </c>
      <c r="B376" t="s">
        <v>493</v>
      </c>
      <c r="D376">
        <v>2</v>
      </c>
      <c r="E376">
        <v>2</v>
      </c>
      <c r="G376">
        <v>46</v>
      </c>
      <c r="H376" t="s">
        <v>355</v>
      </c>
    </row>
    <row r="377" spans="1:8" ht="15">
      <c r="A377" t="s">
        <v>469</v>
      </c>
      <c r="B377" t="s">
        <v>40</v>
      </c>
      <c r="D377">
        <v>2</v>
      </c>
      <c r="E377">
        <v>2</v>
      </c>
      <c r="G377">
        <v>50</v>
      </c>
      <c r="H377" t="s">
        <v>71</v>
      </c>
    </row>
    <row r="378" spans="1:7" ht="15">
      <c r="A378" t="s">
        <v>469</v>
      </c>
      <c r="B378" t="s">
        <v>76</v>
      </c>
      <c r="D378">
        <v>4</v>
      </c>
      <c r="E378">
        <v>4</v>
      </c>
      <c r="G378">
        <v>60</v>
      </c>
    </row>
    <row r="379" spans="1:8" ht="15">
      <c r="A379" t="s">
        <v>469</v>
      </c>
      <c r="B379" t="s">
        <v>636</v>
      </c>
      <c r="D379">
        <v>3</v>
      </c>
      <c r="E379">
        <v>3</v>
      </c>
      <c r="G379">
        <v>73.5</v>
      </c>
      <c r="H379" t="s">
        <v>383</v>
      </c>
    </row>
    <row r="380" spans="1:8" ht="15">
      <c r="A380" t="s">
        <v>469</v>
      </c>
      <c r="B380" t="s">
        <v>51</v>
      </c>
      <c r="D380">
        <v>6</v>
      </c>
      <c r="E380">
        <v>6</v>
      </c>
      <c r="G380">
        <v>80</v>
      </c>
      <c r="H380" t="s">
        <v>355</v>
      </c>
    </row>
    <row r="381" spans="1:8" ht="15">
      <c r="A381" t="s">
        <v>469</v>
      </c>
      <c r="B381" t="s">
        <v>1130</v>
      </c>
      <c r="D381">
        <v>7</v>
      </c>
      <c r="E381">
        <v>7</v>
      </c>
      <c r="G381">
        <v>100</v>
      </c>
      <c r="H381" t="s">
        <v>388</v>
      </c>
    </row>
    <row r="382" spans="1:8" ht="15">
      <c r="A382" t="s">
        <v>469</v>
      </c>
      <c r="B382" t="s">
        <v>703</v>
      </c>
      <c r="D382">
        <v>5</v>
      </c>
      <c r="E382">
        <v>5</v>
      </c>
      <c r="G382">
        <v>100</v>
      </c>
      <c r="H382" t="s">
        <v>355</v>
      </c>
    </row>
    <row r="383" spans="1:7" ht="15">
      <c r="A383" t="s">
        <v>1131</v>
      </c>
      <c r="G383">
        <v>124</v>
      </c>
    </row>
    <row r="384" spans="1:8" ht="15">
      <c r="A384" t="s">
        <v>469</v>
      </c>
      <c r="B384" t="s">
        <v>46</v>
      </c>
      <c r="D384">
        <v>4</v>
      </c>
      <c r="E384">
        <v>5</v>
      </c>
      <c r="G384">
        <v>132</v>
      </c>
      <c r="H384" t="s">
        <v>355</v>
      </c>
    </row>
    <row r="385" spans="1:8" ht="15">
      <c r="A385" t="s">
        <v>1132</v>
      </c>
      <c r="G385">
        <v>140</v>
      </c>
      <c r="H385" t="s">
        <v>355</v>
      </c>
    </row>
    <row r="386" spans="1:8" ht="15">
      <c r="A386" t="s">
        <v>469</v>
      </c>
      <c r="B386" t="s">
        <v>125</v>
      </c>
      <c r="D386">
        <v>7</v>
      </c>
      <c r="E386">
        <v>5</v>
      </c>
      <c r="G386">
        <v>142</v>
      </c>
      <c r="H386" t="s">
        <v>355</v>
      </c>
    </row>
    <row r="387" spans="1:7" ht="15">
      <c r="A387" t="s">
        <v>1133</v>
      </c>
      <c r="G387">
        <f>130+20</f>
        <v>150</v>
      </c>
    </row>
    <row r="388" spans="1:8" ht="15">
      <c r="A388" t="s">
        <v>469</v>
      </c>
      <c r="B388" t="s">
        <v>18</v>
      </c>
      <c r="D388">
        <v>2</v>
      </c>
      <c r="E388">
        <v>2</v>
      </c>
      <c r="G388">
        <v>175</v>
      </c>
      <c r="H388" t="s">
        <v>71</v>
      </c>
    </row>
    <row r="389" spans="1:11" ht="15">
      <c r="A389" t="s">
        <v>469</v>
      </c>
      <c r="B389" t="s">
        <v>91</v>
      </c>
      <c r="D389">
        <v>6</v>
      </c>
      <c r="E389">
        <v>6</v>
      </c>
      <c r="G389">
        <v>175</v>
      </c>
      <c r="K389" t="s">
        <v>1134</v>
      </c>
    </row>
    <row r="390" spans="1:11" ht="15">
      <c r="A390" t="s">
        <v>469</v>
      </c>
      <c r="B390" t="s">
        <v>463</v>
      </c>
      <c r="D390">
        <v>6</v>
      </c>
      <c r="E390">
        <v>6</v>
      </c>
      <c r="G390">
        <v>189</v>
      </c>
      <c r="H390" t="s">
        <v>388</v>
      </c>
      <c r="K390" t="s">
        <v>1135</v>
      </c>
    </row>
    <row r="391" spans="1:11" ht="15">
      <c r="A391" t="s">
        <v>469</v>
      </c>
      <c r="B391" t="s">
        <v>23</v>
      </c>
      <c r="D391">
        <v>5</v>
      </c>
      <c r="E391">
        <v>5</v>
      </c>
      <c r="G391">
        <v>189</v>
      </c>
      <c r="H391" t="s">
        <v>1136</v>
      </c>
      <c r="K391" t="s">
        <v>1137</v>
      </c>
    </row>
    <row r="392" spans="1:8" ht="15">
      <c r="A392" t="s">
        <v>1138</v>
      </c>
      <c r="G392">
        <v>189</v>
      </c>
      <c r="H392" t="s">
        <v>1139</v>
      </c>
    </row>
    <row r="393" spans="1:8" ht="15">
      <c r="A393" t="s">
        <v>1140</v>
      </c>
      <c r="G393">
        <v>189</v>
      </c>
      <c r="H393" t="s">
        <v>1141</v>
      </c>
    </row>
    <row r="394" spans="1:11" ht="15">
      <c r="A394" t="s">
        <v>469</v>
      </c>
      <c r="B394" t="s">
        <v>65</v>
      </c>
      <c r="D394">
        <v>5</v>
      </c>
      <c r="E394">
        <v>5</v>
      </c>
      <c r="G394">
        <f>(225+185)/2</f>
        <v>205</v>
      </c>
      <c r="H394" t="s">
        <v>52</v>
      </c>
      <c r="K394" t="s">
        <v>1142</v>
      </c>
    </row>
    <row r="395" spans="1:11" ht="15">
      <c r="A395" t="s">
        <v>469</v>
      </c>
      <c r="B395" t="s">
        <v>114</v>
      </c>
      <c r="D395">
        <v>5</v>
      </c>
      <c r="E395">
        <v>5</v>
      </c>
      <c r="G395">
        <v>230</v>
      </c>
      <c r="H395" t="s">
        <v>1143</v>
      </c>
      <c r="K395" t="s">
        <v>1144</v>
      </c>
    </row>
    <row r="396" spans="1:11" ht="15">
      <c r="A396" t="s">
        <v>469</v>
      </c>
      <c r="B396" t="s">
        <v>130</v>
      </c>
      <c r="D396">
        <v>6</v>
      </c>
      <c r="E396">
        <v>6</v>
      </c>
      <c r="G396">
        <v>230</v>
      </c>
      <c r="H396" t="s">
        <v>355</v>
      </c>
      <c r="K396" t="s">
        <v>1145</v>
      </c>
    </row>
    <row r="397" spans="1:11" ht="15">
      <c r="A397" t="s">
        <v>469</v>
      </c>
      <c r="B397" t="s">
        <v>99</v>
      </c>
      <c r="D397">
        <v>6</v>
      </c>
      <c r="E397">
        <v>6</v>
      </c>
      <c r="G397">
        <v>230</v>
      </c>
      <c r="H397" t="s">
        <v>355</v>
      </c>
      <c r="K397" t="s">
        <v>1146</v>
      </c>
    </row>
    <row r="398" spans="1:11" ht="15">
      <c r="A398" t="s">
        <v>469</v>
      </c>
      <c r="B398" t="s">
        <v>1147</v>
      </c>
      <c r="D398">
        <v>7</v>
      </c>
      <c r="E398">
        <v>7</v>
      </c>
      <c r="G398">
        <v>270</v>
      </c>
      <c r="H398" t="s">
        <v>1148</v>
      </c>
      <c r="K398" t="s">
        <v>1149</v>
      </c>
    </row>
    <row r="399" spans="1:7" ht="15">
      <c r="A399" t="s">
        <v>469</v>
      </c>
      <c r="B399" t="s">
        <v>40</v>
      </c>
      <c r="D399">
        <v>6</v>
      </c>
      <c r="E399" t="s">
        <v>614</v>
      </c>
      <c r="G399" t="s">
        <v>1069</v>
      </c>
    </row>
    <row r="400" spans="1:11" ht="15">
      <c r="A400" t="s">
        <v>469</v>
      </c>
      <c r="B400" t="s">
        <v>23</v>
      </c>
      <c r="D400">
        <v>1</v>
      </c>
      <c r="E400">
        <v>1</v>
      </c>
      <c r="G400" t="s">
        <v>1069</v>
      </c>
      <c r="H400" t="s">
        <v>71</v>
      </c>
      <c r="K400" t="s">
        <v>1150</v>
      </c>
    </row>
    <row r="401" spans="1:8" ht="15">
      <c r="A401" t="s">
        <v>469</v>
      </c>
      <c r="B401" t="s">
        <v>695</v>
      </c>
      <c r="D401">
        <v>2</v>
      </c>
      <c r="E401">
        <v>2</v>
      </c>
      <c r="G401" t="s">
        <v>1069</v>
      </c>
      <c r="H401" t="s">
        <v>1151</v>
      </c>
    </row>
    <row r="402" spans="1:11" ht="15">
      <c r="A402" t="s">
        <v>469</v>
      </c>
      <c r="B402" t="s">
        <v>1152</v>
      </c>
      <c r="D402">
        <v>1</v>
      </c>
      <c r="E402">
        <v>1</v>
      </c>
      <c r="G402" t="s">
        <v>1153</v>
      </c>
      <c r="H402" t="s">
        <v>71</v>
      </c>
      <c r="K402" t="s">
        <v>1154</v>
      </c>
    </row>
    <row r="403" spans="1:11" ht="15">
      <c r="A403" t="s">
        <v>469</v>
      </c>
      <c r="B403" t="s">
        <v>456</v>
      </c>
      <c r="D403">
        <v>1</v>
      </c>
      <c r="E403">
        <v>1</v>
      </c>
      <c r="G403" t="s">
        <v>1153</v>
      </c>
      <c r="H403" t="s">
        <v>71</v>
      </c>
      <c r="K403" t="s">
        <v>1154</v>
      </c>
    </row>
    <row r="404" spans="1:11" ht="15">
      <c r="A404" t="s">
        <v>469</v>
      </c>
      <c r="B404" t="s">
        <v>477</v>
      </c>
      <c r="D404">
        <v>1</v>
      </c>
      <c r="E404">
        <v>1</v>
      </c>
      <c r="G404" t="s">
        <v>1153</v>
      </c>
      <c r="H404" t="s">
        <v>71</v>
      </c>
      <c r="K404" t="s">
        <v>1155</v>
      </c>
    </row>
    <row r="405" spans="1:11" ht="15">
      <c r="A405" t="s">
        <v>469</v>
      </c>
      <c r="B405" t="s">
        <v>478</v>
      </c>
      <c r="D405">
        <v>1</v>
      </c>
      <c r="E405">
        <v>1</v>
      </c>
      <c r="G405" t="s">
        <v>1153</v>
      </c>
      <c r="H405" t="s">
        <v>71</v>
      </c>
      <c r="K405" t="s">
        <v>1156</v>
      </c>
    </row>
    <row r="406" spans="1:11" ht="15">
      <c r="A406" t="s">
        <v>469</v>
      </c>
      <c r="B406" t="s">
        <v>693</v>
      </c>
      <c r="D406">
        <v>1</v>
      </c>
      <c r="E406">
        <v>1</v>
      </c>
      <c r="G406" t="s">
        <v>1153</v>
      </c>
      <c r="H406" t="s">
        <v>71</v>
      </c>
      <c r="K406" t="s">
        <v>1156</v>
      </c>
    </row>
    <row r="407" spans="1:11" ht="15">
      <c r="A407" t="s">
        <v>469</v>
      </c>
      <c r="B407" t="s">
        <v>114</v>
      </c>
      <c r="D407">
        <v>1</v>
      </c>
      <c r="E407">
        <v>1</v>
      </c>
      <c r="G407" t="s">
        <v>1157</v>
      </c>
      <c r="H407" t="s">
        <v>355</v>
      </c>
      <c r="K407" t="s">
        <v>1158</v>
      </c>
    </row>
    <row r="408" spans="1:11" ht="15">
      <c r="A408" t="s">
        <v>469</v>
      </c>
      <c r="B408" t="s">
        <v>462</v>
      </c>
      <c r="D408">
        <v>9</v>
      </c>
      <c r="E408">
        <v>9</v>
      </c>
      <c r="G408" t="s">
        <v>1159</v>
      </c>
      <c r="H408" t="s">
        <v>388</v>
      </c>
      <c r="K408" t="s">
        <v>1160</v>
      </c>
    </row>
    <row r="409" spans="1:8" ht="15">
      <c r="A409" t="s">
        <v>469</v>
      </c>
      <c r="B409" t="s">
        <v>1152</v>
      </c>
      <c r="D409">
        <v>9</v>
      </c>
      <c r="E409">
        <v>9</v>
      </c>
      <c r="G409" t="s">
        <v>1159</v>
      </c>
      <c r="H409" t="s">
        <v>1161</v>
      </c>
    </row>
    <row r="410" spans="1:11" ht="15">
      <c r="A410" t="s">
        <v>469</v>
      </c>
      <c r="B410" t="s">
        <v>456</v>
      </c>
      <c r="D410">
        <v>7</v>
      </c>
      <c r="E410">
        <v>7</v>
      </c>
      <c r="G410" t="s">
        <v>1159</v>
      </c>
      <c r="H410" t="s">
        <v>1162</v>
      </c>
      <c r="K410" t="s">
        <v>1163</v>
      </c>
    </row>
    <row r="411" spans="1:11" ht="15">
      <c r="A411" t="s">
        <v>469</v>
      </c>
      <c r="B411" t="s">
        <v>477</v>
      </c>
      <c r="D411">
        <v>6</v>
      </c>
      <c r="E411">
        <v>6</v>
      </c>
      <c r="G411" t="s">
        <v>1164</v>
      </c>
      <c r="H411" t="s">
        <v>1165</v>
      </c>
      <c r="K411" t="s">
        <v>1166</v>
      </c>
    </row>
    <row r="412" spans="1:8" ht="15">
      <c r="A412" t="s">
        <v>469</v>
      </c>
      <c r="B412" t="s">
        <v>690</v>
      </c>
      <c r="D412">
        <v>5</v>
      </c>
      <c r="E412">
        <v>5</v>
      </c>
      <c r="G412" t="s">
        <v>1167</v>
      </c>
      <c r="H412" t="s">
        <v>383</v>
      </c>
    </row>
    <row r="413" spans="1:8" ht="15">
      <c r="A413" t="s">
        <v>469</v>
      </c>
      <c r="B413" t="s">
        <v>691</v>
      </c>
      <c r="D413">
        <v>7</v>
      </c>
      <c r="E413">
        <v>7</v>
      </c>
      <c r="G413" t="s">
        <v>1167</v>
      </c>
      <c r="H413" t="s">
        <v>388</v>
      </c>
    </row>
    <row r="414" spans="1:11" ht="15">
      <c r="A414" t="s">
        <v>469</v>
      </c>
      <c r="B414" t="s">
        <v>692</v>
      </c>
      <c r="D414">
        <v>7</v>
      </c>
      <c r="E414">
        <v>7</v>
      </c>
      <c r="G414" t="s">
        <v>1168</v>
      </c>
      <c r="H414" t="s">
        <v>424</v>
      </c>
      <c r="K414" t="s">
        <v>1169</v>
      </c>
    </row>
    <row r="415" spans="1:11" ht="15">
      <c r="A415" t="s">
        <v>469</v>
      </c>
      <c r="B415" t="s">
        <v>1063</v>
      </c>
      <c r="D415">
        <v>2</v>
      </c>
      <c r="E415">
        <v>1</v>
      </c>
      <c r="G415" t="s">
        <v>1168</v>
      </c>
      <c r="H415" t="s">
        <v>388</v>
      </c>
      <c r="K415" t="s">
        <v>1170</v>
      </c>
    </row>
    <row r="416" spans="1:11" ht="15">
      <c r="A416" t="s">
        <v>469</v>
      </c>
      <c r="B416" t="s">
        <v>694</v>
      </c>
      <c r="D416">
        <v>2</v>
      </c>
      <c r="E416">
        <v>2</v>
      </c>
      <c r="G416" t="s">
        <v>1168</v>
      </c>
      <c r="H416" t="s">
        <v>424</v>
      </c>
      <c r="K416" t="s">
        <v>1171</v>
      </c>
    </row>
    <row r="417" spans="1:11" ht="15">
      <c r="A417" t="s">
        <v>469</v>
      </c>
      <c r="B417" t="s">
        <v>695</v>
      </c>
      <c r="D417">
        <v>1</v>
      </c>
      <c r="E417">
        <v>1</v>
      </c>
      <c r="G417" t="s">
        <v>1168</v>
      </c>
      <c r="H417" t="s">
        <v>71</v>
      </c>
      <c r="K417" t="s">
        <v>1172</v>
      </c>
    </row>
    <row r="418" spans="1:8" ht="15">
      <c r="A418" t="s">
        <v>469</v>
      </c>
      <c r="B418" t="s">
        <v>695</v>
      </c>
      <c r="D418">
        <v>3</v>
      </c>
      <c r="E418">
        <v>3</v>
      </c>
      <c r="G418" t="s">
        <v>1168</v>
      </c>
      <c r="H418" t="s">
        <v>424</v>
      </c>
    </row>
    <row r="419" spans="1:11" ht="15">
      <c r="A419" t="s">
        <v>469</v>
      </c>
      <c r="B419" t="s">
        <v>476</v>
      </c>
      <c r="D419">
        <v>8</v>
      </c>
      <c r="E419">
        <v>8</v>
      </c>
      <c r="G419" t="s">
        <v>1173</v>
      </c>
      <c r="H419" t="s">
        <v>425</v>
      </c>
      <c r="K419" t="s">
        <v>1174</v>
      </c>
    </row>
    <row r="420" spans="1:11" ht="15">
      <c r="A420" t="s">
        <v>469</v>
      </c>
      <c r="B420" t="s">
        <v>461</v>
      </c>
      <c r="D420">
        <v>7</v>
      </c>
      <c r="E420">
        <v>7</v>
      </c>
      <c r="G420" t="s">
        <v>1175</v>
      </c>
      <c r="H420" t="s">
        <v>1176</v>
      </c>
      <c r="K420" t="s">
        <v>1177</v>
      </c>
    </row>
    <row r="421" spans="1:8" ht="15">
      <c r="A421" t="s">
        <v>469</v>
      </c>
      <c r="B421" t="s">
        <v>476</v>
      </c>
      <c r="D421">
        <v>9</v>
      </c>
      <c r="E421">
        <v>9</v>
      </c>
      <c r="G421" t="s">
        <v>1178</v>
      </c>
      <c r="H421" t="s">
        <v>1179</v>
      </c>
    </row>
    <row r="422" spans="1:8" ht="15">
      <c r="A422" t="s">
        <v>469</v>
      </c>
      <c r="B422" t="s">
        <v>476</v>
      </c>
      <c r="D422">
        <v>10</v>
      </c>
      <c r="E422">
        <v>10</v>
      </c>
      <c r="G422" t="s">
        <v>1178</v>
      </c>
      <c r="H422" t="s">
        <v>1179</v>
      </c>
    </row>
    <row r="423" spans="1:5" ht="15">
      <c r="A423" t="s">
        <v>469</v>
      </c>
      <c r="B423" t="s">
        <v>1180</v>
      </c>
      <c r="D423">
        <v>1</v>
      </c>
      <c r="E423">
        <v>1</v>
      </c>
    </row>
    <row r="424" spans="1:5" ht="15">
      <c r="A424" t="s">
        <v>469</v>
      </c>
      <c r="B424" t="s">
        <v>226</v>
      </c>
      <c r="D424">
        <v>1</v>
      </c>
      <c r="E424">
        <v>1</v>
      </c>
    </row>
    <row r="425" spans="1:5" ht="15">
      <c r="A425" t="s">
        <v>469</v>
      </c>
      <c r="B425" t="s">
        <v>226</v>
      </c>
      <c r="D425">
        <v>2</v>
      </c>
      <c r="E425">
        <v>2</v>
      </c>
    </row>
    <row r="426" spans="1:5" ht="15">
      <c r="A426" t="s">
        <v>469</v>
      </c>
      <c r="B426" t="s">
        <v>226</v>
      </c>
      <c r="D426">
        <v>3</v>
      </c>
      <c r="E426">
        <v>3</v>
      </c>
    </row>
    <row r="427" spans="1:5" ht="15">
      <c r="A427" t="s">
        <v>469</v>
      </c>
      <c r="B427" t="s">
        <v>622</v>
      </c>
      <c r="D427">
        <v>1</v>
      </c>
      <c r="E427">
        <v>1</v>
      </c>
    </row>
    <row r="428" spans="1:5" ht="15">
      <c r="A428" t="s">
        <v>469</v>
      </c>
      <c r="B428" t="s">
        <v>636</v>
      </c>
      <c r="D428">
        <v>1</v>
      </c>
      <c r="E428">
        <v>1</v>
      </c>
    </row>
    <row r="429" spans="1:5" ht="15">
      <c r="A429" t="s">
        <v>469</v>
      </c>
      <c r="B429" t="s">
        <v>636</v>
      </c>
      <c r="D429">
        <v>2</v>
      </c>
      <c r="E429">
        <v>2</v>
      </c>
    </row>
    <row r="430" spans="1:5" ht="15">
      <c r="A430" t="s">
        <v>469</v>
      </c>
      <c r="B430" t="s">
        <v>1181</v>
      </c>
      <c r="D430">
        <v>1</v>
      </c>
      <c r="E430">
        <v>1</v>
      </c>
    </row>
    <row r="431" spans="1:5" ht="15">
      <c r="A431" t="s">
        <v>469</v>
      </c>
      <c r="B431" t="s">
        <v>1181</v>
      </c>
      <c r="D431">
        <v>2</v>
      </c>
      <c r="E431">
        <v>1</v>
      </c>
    </row>
    <row r="432" spans="1:5" ht="15">
      <c r="A432" t="s">
        <v>469</v>
      </c>
      <c r="B432" t="s">
        <v>1181</v>
      </c>
      <c r="D432">
        <v>3</v>
      </c>
      <c r="E432">
        <v>1</v>
      </c>
    </row>
    <row r="433" spans="1:5" ht="15">
      <c r="A433" t="s">
        <v>469</v>
      </c>
      <c r="B433" t="s">
        <v>1181</v>
      </c>
      <c r="D433">
        <v>2</v>
      </c>
      <c r="E433">
        <v>2</v>
      </c>
    </row>
    <row r="434" spans="1:5" ht="15">
      <c r="A434" t="s">
        <v>469</v>
      </c>
      <c r="B434" t="s">
        <v>1181</v>
      </c>
      <c r="D434">
        <v>3</v>
      </c>
      <c r="E434">
        <v>3</v>
      </c>
    </row>
    <row r="435" spans="1:5" ht="15">
      <c r="A435" t="s">
        <v>469</v>
      </c>
      <c r="B435" t="s">
        <v>1182</v>
      </c>
      <c r="D435">
        <v>1</v>
      </c>
      <c r="E435">
        <v>1</v>
      </c>
    </row>
    <row r="436" spans="1:5" ht="15">
      <c r="A436" t="s">
        <v>469</v>
      </c>
      <c r="B436" t="s">
        <v>1182</v>
      </c>
      <c r="D436">
        <v>2</v>
      </c>
      <c r="E436">
        <v>1</v>
      </c>
    </row>
    <row r="437" spans="1:5" ht="15">
      <c r="A437" t="s">
        <v>469</v>
      </c>
      <c r="B437" t="s">
        <v>1182</v>
      </c>
      <c r="D437">
        <v>3</v>
      </c>
      <c r="E437">
        <v>2</v>
      </c>
    </row>
    <row r="438" spans="1:5" ht="15">
      <c r="A438" t="s">
        <v>469</v>
      </c>
      <c r="B438" t="s">
        <v>1183</v>
      </c>
      <c r="D438">
        <v>1</v>
      </c>
      <c r="E438">
        <v>1</v>
      </c>
    </row>
    <row r="439" spans="1:5" ht="15">
      <c r="A439" t="s">
        <v>469</v>
      </c>
      <c r="B439" t="s">
        <v>1183</v>
      </c>
      <c r="D439">
        <v>2</v>
      </c>
      <c r="E439">
        <v>1</v>
      </c>
    </row>
    <row r="440" spans="1:5" ht="15">
      <c r="A440" t="s">
        <v>469</v>
      </c>
      <c r="B440" t="s">
        <v>1183</v>
      </c>
      <c r="D440">
        <v>3</v>
      </c>
      <c r="E440">
        <v>1</v>
      </c>
    </row>
    <row r="441" spans="1:5" ht="15">
      <c r="A441" t="s">
        <v>469</v>
      </c>
      <c r="B441" t="s">
        <v>1046</v>
      </c>
      <c r="D441">
        <v>1</v>
      </c>
      <c r="E441">
        <v>1</v>
      </c>
    </row>
    <row r="442" spans="1:11" ht="15">
      <c r="A442" t="s">
        <v>469</v>
      </c>
      <c r="B442" t="s">
        <v>13</v>
      </c>
      <c r="D442">
        <v>1</v>
      </c>
      <c r="E442">
        <v>1</v>
      </c>
      <c r="H442" t="s">
        <v>355</v>
      </c>
      <c r="K442" t="s">
        <v>1184</v>
      </c>
    </row>
    <row r="443" spans="1:11" ht="15">
      <c r="A443" t="s">
        <v>469</v>
      </c>
      <c r="B443" t="s">
        <v>76</v>
      </c>
      <c r="D443">
        <v>1</v>
      </c>
      <c r="E443">
        <v>1</v>
      </c>
      <c r="H443" t="s">
        <v>355</v>
      </c>
      <c r="K443" t="s">
        <v>1184</v>
      </c>
    </row>
    <row r="444" spans="1:8" ht="15">
      <c r="A444" t="s">
        <v>469</v>
      </c>
      <c r="B444" t="s">
        <v>76</v>
      </c>
      <c r="D444">
        <v>2</v>
      </c>
      <c r="E444">
        <v>2</v>
      </c>
      <c r="H444" t="s">
        <v>355</v>
      </c>
    </row>
    <row r="445" spans="1:5" ht="15">
      <c r="A445" t="s">
        <v>469</v>
      </c>
      <c r="B445" t="s">
        <v>76</v>
      </c>
      <c r="D445">
        <v>3</v>
      </c>
      <c r="E445">
        <v>3</v>
      </c>
    </row>
    <row r="446" spans="1:11" ht="15">
      <c r="A446" t="s">
        <v>469</v>
      </c>
      <c r="B446" t="s">
        <v>51</v>
      </c>
      <c r="D446">
        <v>1</v>
      </c>
      <c r="E446">
        <v>1</v>
      </c>
      <c r="K446" t="s">
        <v>1185</v>
      </c>
    </row>
    <row r="447" spans="1:5" ht="15">
      <c r="A447" t="s">
        <v>469</v>
      </c>
      <c r="B447" t="s">
        <v>51</v>
      </c>
      <c r="D447">
        <v>2</v>
      </c>
      <c r="E447">
        <v>2</v>
      </c>
    </row>
    <row r="448" spans="1:5" ht="15">
      <c r="A448" t="s">
        <v>469</v>
      </c>
      <c r="B448" t="s">
        <v>51</v>
      </c>
      <c r="D448">
        <v>3</v>
      </c>
      <c r="E448">
        <v>3</v>
      </c>
    </row>
    <row r="449" spans="1:5" ht="15">
      <c r="A449" t="s">
        <v>469</v>
      </c>
      <c r="B449" t="s">
        <v>51</v>
      </c>
      <c r="D449">
        <v>4</v>
      </c>
      <c r="E449">
        <v>4</v>
      </c>
    </row>
    <row r="450" spans="1:5" ht="15">
      <c r="A450" t="s">
        <v>469</v>
      </c>
      <c r="B450" t="s">
        <v>51</v>
      </c>
      <c r="D450">
        <v>5</v>
      </c>
      <c r="E450">
        <v>5</v>
      </c>
    </row>
    <row r="451" spans="1:11" ht="15">
      <c r="A451" t="s">
        <v>469</v>
      </c>
      <c r="B451" t="s">
        <v>1130</v>
      </c>
      <c r="D451">
        <v>1</v>
      </c>
      <c r="E451">
        <v>1</v>
      </c>
      <c r="H451" t="s">
        <v>388</v>
      </c>
      <c r="K451" t="s">
        <v>1186</v>
      </c>
    </row>
    <row r="452" spans="1:5" ht="15">
      <c r="A452" t="s">
        <v>469</v>
      </c>
      <c r="B452" t="s">
        <v>1130</v>
      </c>
      <c r="D452">
        <v>2</v>
      </c>
      <c r="E452">
        <v>1</v>
      </c>
    </row>
    <row r="453" spans="1:5" ht="15">
      <c r="A453" t="s">
        <v>469</v>
      </c>
      <c r="B453" t="s">
        <v>1130</v>
      </c>
      <c r="D453">
        <v>3</v>
      </c>
      <c r="E453">
        <v>1</v>
      </c>
    </row>
    <row r="454" spans="1:5" ht="15">
      <c r="A454" t="s">
        <v>469</v>
      </c>
      <c r="B454" t="s">
        <v>1130</v>
      </c>
      <c r="D454">
        <v>2</v>
      </c>
      <c r="E454">
        <v>2</v>
      </c>
    </row>
    <row r="455" spans="1:5" ht="15">
      <c r="A455" t="s">
        <v>469</v>
      </c>
      <c r="B455" t="s">
        <v>1130</v>
      </c>
      <c r="D455">
        <v>3</v>
      </c>
      <c r="E455">
        <v>3</v>
      </c>
    </row>
    <row r="456" spans="1:5" ht="15">
      <c r="A456" t="s">
        <v>469</v>
      </c>
      <c r="B456" t="s">
        <v>1130</v>
      </c>
      <c r="D456">
        <v>4</v>
      </c>
      <c r="E456">
        <v>3</v>
      </c>
    </row>
    <row r="457" spans="1:5" ht="15">
      <c r="A457" t="s">
        <v>469</v>
      </c>
      <c r="B457" t="s">
        <v>1130</v>
      </c>
      <c r="D457">
        <v>4</v>
      </c>
      <c r="E457">
        <v>4</v>
      </c>
    </row>
    <row r="458" spans="1:5" ht="15">
      <c r="A458" t="s">
        <v>469</v>
      </c>
      <c r="B458" t="s">
        <v>1130</v>
      </c>
      <c r="D458">
        <v>5</v>
      </c>
      <c r="E458">
        <v>5</v>
      </c>
    </row>
    <row r="459" spans="1:5" ht="15">
      <c r="A459" t="s">
        <v>469</v>
      </c>
      <c r="B459" t="s">
        <v>1130</v>
      </c>
      <c r="D459">
        <v>6</v>
      </c>
      <c r="E459">
        <v>6</v>
      </c>
    </row>
    <row r="460" spans="1:8" ht="15">
      <c r="A460" t="s">
        <v>469</v>
      </c>
      <c r="B460" t="s">
        <v>1048</v>
      </c>
      <c r="D460">
        <v>1</v>
      </c>
      <c r="E460">
        <v>1</v>
      </c>
      <c r="H460" t="s">
        <v>355</v>
      </c>
    </row>
    <row r="461" spans="1:5" ht="15">
      <c r="A461" t="s">
        <v>469</v>
      </c>
      <c r="B461" t="s">
        <v>1048</v>
      </c>
      <c r="D461">
        <v>4</v>
      </c>
      <c r="E461">
        <v>1</v>
      </c>
    </row>
    <row r="462" spans="1:5" ht="15">
      <c r="A462" t="s">
        <v>469</v>
      </c>
      <c r="B462" t="s">
        <v>1048</v>
      </c>
      <c r="D462">
        <v>2</v>
      </c>
      <c r="E462">
        <v>2</v>
      </c>
    </row>
    <row r="463" spans="1:11" ht="15">
      <c r="A463" t="s">
        <v>469</v>
      </c>
      <c r="B463" t="s">
        <v>1048</v>
      </c>
      <c r="D463">
        <v>3</v>
      </c>
      <c r="E463">
        <v>3</v>
      </c>
      <c r="K463" t="s">
        <v>1187</v>
      </c>
    </row>
    <row r="464" spans="1:5" ht="15">
      <c r="A464" t="s">
        <v>469</v>
      </c>
      <c r="B464" t="s">
        <v>1050</v>
      </c>
      <c r="D464">
        <v>1</v>
      </c>
      <c r="E464">
        <v>1</v>
      </c>
    </row>
    <row r="465" spans="1:11" ht="15">
      <c r="A465" t="s">
        <v>469</v>
      </c>
      <c r="B465" t="s">
        <v>1050</v>
      </c>
      <c r="D465">
        <v>2</v>
      </c>
      <c r="E465">
        <v>1</v>
      </c>
      <c r="H465" t="s">
        <v>388</v>
      </c>
      <c r="K465" t="s">
        <v>1188</v>
      </c>
    </row>
    <row r="466" spans="1:5" ht="15">
      <c r="A466" t="s">
        <v>469</v>
      </c>
      <c r="B466" t="s">
        <v>1050</v>
      </c>
      <c r="D466">
        <v>3</v>
      </c>
      <c r="E466">
        <v>1</v>
      </c>
    </row>
    <row r="467" spans="1:5" ht="15">
      <c r="A467" t="s">
        <v>469</v>
      </c>
      <c r="B467" t="s">
        <v>1051</v>
      </c>
      <c r="D467">
        <v>1</v>
      </c>
      <c r="E467">
        <v>1</v>
      </c>
    </row>
    <row r="468" spans="1:11" ht="15">
      <c r="A468" t="s">
        <v>469</v>
      </c>
      <c r="B468" t="s">
        <v>1051</v>
      </c>
      <c r="D468">
        <v>2</v>
      </c>
      <c r="E468">
        <v>1</v>
      </c>
      <c r="H468" t="s">
        <v>396</v>
      </c>
      <c r="K468" t="s">
        <v>1189</v>
      </c>
    </row>
    <row r="469" spans="1:5" ht="15">
      <c r="A469" t="s">
        <v>469</v>
      </c>
      <c r="B469" t="s">
        <v>687</v>
      </c>
      <c r="D469">
        <v>1</v>
      </c>
      <c r="E469">
        <v>1</v>
      </c>
    </row>
    <row r="470" spans="1:11" ht="15">
      <c r="A470" t="s">
        <v>469</v>
      </c>
      <c r="B470" t="s">
        <v>687</v>
      </c>
      <c r="D470">
        <v>3</v>
      </c>
      <c r="E470">
        <v>2</v>
      </c>
      <c r="H470" t="s">
        <v>396</v>
      </c>
      <c r="K470" t="s">
        <v>1190</v>
      </c>
    </row>
    <row r="471" spans="1:5" ht="15">
      <c r="A471" t="s">
        <v>469</v>
      </c>
      <c r="B471" t="s">
        <v>688</v>
      </c>
      <c r="D471">
        <v>1</v>
      </c>
      <c r="E471">
        <v>1</v>
      </c>
    </row>
    <row r="472" spans="1:5" ht="15">
      <c r="A472" t="s">
        <v>469</v>
      </c>
      <c r="B472" t="s">
        <v>688</v>
      </c>
      <c r="D472">
        <v>2</v>
      </c>
      <c r="E472">
        <v>1</v>
      </c>
    </row>
    <row r="473" spans="1:11" ht="15">
      <c r="A473" t="s">
        <v>469</v>
      </c>
      <c r="B473" t="s">
        <v>688</v>
      </c>
      <c r="D473">
        <v>3</v>
      </c>
      <c r="E473">
        <v>3</v>
      </c>
      <c r="H473" t="s">
        <v>355</v>
      </c>
      <c r="K473" t="s">
        <v>1191</v>
      </c>
    </row>
    <row r="474" spans="1:5" ht="15">
      <c r="A474" t="s">
        <v>469</v>
      </c>
      <c r="B474" t="s">
        <v>689</v>
      </c>
      <c r="D474">
        <v>1</v>
      </c>
      <c r="E474">
        <v>1</v>
      </c>
    </row>
    <row r="475" spans="1:11" ht="15">
      <c r="A475" t="s">
        <v>469</v>
      </c>
      <c r="B475" t="s">
        <v>689</v>
      </c>
      <c r="D475">
        <v>3</v>
      </c>
      <c r="E475">
        <v>3</v>
      </c>
      <c r="K475" t="s">
        <v>1192</v>
      </c>
    </row>
    <row r="476" spans="1:11" ht="15">
      <c r="A476" t="s">
        <v>469</v>
      </c>
      <c r="B476" t="s">
        <v>1054</v>
      </c>
      <c r="D476">
        <v>1</v>
      </c>
      <c r="E476">
        <v>1</v>
      </c>
      <c r="K476" t="s">
        <v>1192</v>
      </c>
    </row>
    <row r="477" spans="1:5" ht="15">
      <c r="A477" t="s">
        <v>469</v>
      </c>
      <c r="B477" t="s">
        <v>1054</v>
      </c>
      <c r="D477">
        <v>2</v>
      </c>
      <c r="E477">
        <v>1</v>
      </c>
    </row>
    <row r="478" spans="1:5" ht="15">
      <c r="A478" t="s">
        <v>469</v>
      </c>
      <c r="B478" t="s">
        <v>114</v>
      </c>
      <c r="D478">
        <v>2</v>
      </c>
      <c r="E478">
        <v>2</v>
      </c>
    </row>
    <row r="479" spans="1:5" ht="15">
      <c r="A479" t="s">
        <v>469</v>
      </c>
      <c r="B479" t="s">
        <v>114</v>
      </c>
      <c r="D479">
        <v>3</v>
      </c>
      <c r="E479">
        <v>3</v>
      </c>
    </row>
    <row r="480" spans="1:5" ht="15">
      <c r="A480" t="s">
        <v>469</v>
      </c>
      <c r="B480" t="s">
        <v>114</v>
      </c>
      <c r="D480">
        <v>4</v>
      </c>
      <c r="E480">
        <v>4</v>
      </c>
    </row>
    <row r="481" spans="1:5" ht="15">
      <c r="A481" t="s">
        <v>469</v>
      </c>
      <c r="B481" t="s">
        <v>114</v>
      </c>
      <c r="D481">
        <v>6</v>
      </c>
      <c r="E481">
        <v>6</v>
      </c>
    </row>
    <row r="482" spans="1:5" ht="15">
      <c r="A482" t="s">
        <v>469</v>
      </c>
      <c r="B482" t="s">
        <v>130</v>
      </c>
      <c r="D482">
        <v>1</v>
      </c>
      <c r="E482">
        <v>1</v>
      </c>
    </row>
    <row r="483" spans="1:5" ht="15">
      <c r="A483" t="s">
        <v>469</v>
      </c>
      <c r="B483" t="s">
        <v>130</v>
      </c>
      <c r="D483">
        <v>2</v>
      </c>
      <c r="E483">
        <v>1</v>
      </c>
    </row>
    <row r="484" spans="1:5" ht="15">
      <c r="A484" t="s">
        <v>469</v>
      </c>
      <c r="B484" t="s">
        <v>130</v>
      </c>
      <c r="D484">
        <v>2</v>
      </c>
      <c r="E484">
        <v>2</v>
      </c>
    </row>
    <row r="485" spans="1:5" ht="15">
      <c r="A485" t="s">
        <v>469</v>
      </c>
      <c r="B485" t="s">
        <v>130</v>
      </c>
      <c r="D485">
        <v>3</v>
      </c>
      <c r="E485">
        <v>2</v>
      </c>
    </row>
    <row r="486" spans="1:11" ht="15">
      <c r="A486" t="s">
        <v>469</v>
      </c>
      <c r="B486" t="s">
        <v>130</v>
      </c>
      <c r="D486">
        <v>3</v>
      </c>
      <c r="E486">
        <v>3</v>
      </c>
      <c r="K486" t="s">
        <v>1193</v>
      </c>
    </row>
    <row r="487" spans="1:5" ht="15">
      <c r="A487" t="s">
        <v>469</v>
      </c>
      <c r="B487" t="s">
        <v>130</v>
      </c>
      <c r="D487">
        <v>4</v>
      </c>
      <c r="E487">
        <v>4</v>
      </c>
    </row>
    <row r="488" spans="1:5" ht="15">
      <c r="A488" t="s">
        <v>469</v>
      </c>
      <c r="B488" t="s">
        <v>130</v>
      </c>
      <c r="D488">
        <v>5</v>
      </c>
      <c r="E488">
        <v>5</v>
      </c>
    </row>
    <row r="489" spans="1:11" ht="15">
      <c r="A489" t="s">
        <v>469</v>
      </c>
      <c r="B489" t="s">
        <v>99</v>
      </c>
      <c r="D489">
        <v>1</v>
      </c>
      <c r="E489">
        <v>1</v>
      </c>
      <c r="H489" t="s">
        <v>355</v>
      </c>
      <c r="K489" t="s">
        <v>1194</v>
      </c>
    </row>
    <row r="490" spans="1:5" ht="15">
      <c r="A490" t="s">
        <v>469</v>
      </c>
      <c r="B490" t="s">
        <v>99</v>
      </c>
      <c r="D490">
        <v>2</v>
      </c>
      <c r="E490">
        <v>2</v>
      </c>
    </row>
    <row r="491" spans="1:5" ht="15">
      <c r="A491" t="s">
        <v>469</v>
      </c>
      <c r="B491" t="s">
        <v>99</v>
      </c>
      <c r="D491">
        <v>3</v>
      </c>
      <c r="E491">
        <v>3</v>
      </c>
    </row>
    <row r="492" spans="1:5" ht="15">
      <c r="A492" t="s">
        <v>469</v>
      </c>
      <c r="B492" t="s">
        <v>99</v>
      </c>
      <c r="D492">
        <v>4</v>
      </c>
      <c r="E492">
        <v>4</v>
      </c>
    </row>
    <row r="493" spans="1:5" ht="15">
      <c r="A493" t="s">
        <v>469</v>
      </c>
      <c r="B493" t="s">
        <v>99</v>
      </c>
      <c r="D493">
        <v>5</v>
      </c>
      <c r="E493">
        <v>5</v>
      </c>
    </row>
    <row r="494" spans="1:11" ht="15">
      <c r="A494" t="s">
        <v>469</v>
      </c>
      <c r="B494" t="s">
        <v>463</v>
      </c>
      <c r="D494">
        <v>1</v>
      </c>
      <c r="E494">
        <v>1</v>
      </c>
      <c r="H494" t="s">
        <v>388</v>
      </c>
      <c r="K494" t="s">
        <v>1195</v>
      </c>
    </row>
    <row r="495" spans="1:5" ht="15">
      <c r="A495" t="s">
        <v>469</v>
      </c>
      <c r="B495" t="s">
        <v>463</v>
      </c>
      <c r="D495">
        <v>2</v>
      </c>
      <c r="E495">
        <v>2</v>
      </c>
    </row>
    <row r="496" spans="1:5" ht="15">
      <c r="A496" t="s">
        <v>469</v>
      </c>
      <c r="B496" t="s">
        <v>463</v>
      </c>
      <c r="D496">
        <v>3</v>
      </c>
      <c r="E496">
        <v>3</v>
      </c>
    </row>
    <row r="497" spans="1:5" ht="15">
      <c r="A497" t="s">
        <v>469</v>
      </c>
      <c r="B497" t="s">
        <v>463</v>
      </c>
      <c r="D497">
        <v>4</v>
      </c>
      <c r="E497">
        <v>4</v>
      </c>
    </row>
    <row r="498" spans="1:5" ht="15">
      <c r="A498" t="s">
        <v>469</v>
      </c>
      <c r="B498" t="s">
        <v>463</v>
      </c>
      <c r="D498">
        <v>5</v>
      </c>
      <c r="E498">
        <v>5</v>
      </c>
    </row>
    <row r="499" spans="1:11" ht="15">
      <c r="A499" t="s">
        <v>469</v>
      </c>
      <c r="B499" t="s">
        <v>462</v>
      </c>
      <c r="D499">
        <v>1</v>
      </c>
      <c r="E499">
        <v>1</v>
      </c>
      <c r="H499" t="s">
        <v>388</v>
      </c>
      <c r="K499" t="s">
        <v>1196</v>
      </c>
    </row>
    <row r="500" spans="1:5" ht="15">
      <c r="A500" t="s">
        <v>469</v>
      </c>
      <c r="B500" t="s">
        <v>462</v>
      </c>
      <c r="D500">
        <v>2</v>
      </c>
      <c r="E500">
        <v>2</v>
      </c>
    </row>
    <row r="501" spans="1:5" ht="15">
      <c r="A501" t="s">
        <v>469</v>
      </c>
      <c r="B501" t="s">
        <v>462</v>
      </c>
      <c r="D501">
        <v>3</v>
      </c>
      <c r="E501">
        <v>3</v>
      </c>
    </row>
    <row r="502" spans="1:5" ht="15">
      <c r="A502" t="s">
        <v>469</v>
      </c>
      <c r="B502" t="s">
        <v>462</v>
      </c>
      <c r="D502">
        <v>4</v>
      </c>
      <c r="E502">
        <v>4</v>
      </c>
    </row>
    <row r="503" spans="1:5" ht="15">
      <c r="A503" t="s">
        <v>469</v>
      </c>
      <c r="B503" t="s">
        <v>462</v>
      </c>
      <c r="D503">
        <v>5</v>
      </c>
      <c r="E503">
        <v>5</v>
      </c>
    </row>
    <row r="504" spans="1:5" ht="15">
      <c r="A504" t="s">
        <v>469</v>
      </c>
      <c r="B504" t="s">
        <v>462</v>
      </c>
      <c r="D504">
        <v>6</v>
      </c>
      <c r="E504">
        <v>6</v>
      </c>
    </row>
    <row r="505" spans="1:5" ht="15">
      <c r="A505" t="s">
        <v>469</v>
      </c>
      <c r="B505" t="s">
        <v>462</v>
      </c>
      <c r="D505">
        <v>7</v>
      </c>
      <c r="E505">
        <v>7</v>
      </c>
    </row>
    <row r="506" spans="1:5" ht="15">
      <c r="A506" t="s">
        <v>469</v>
      </c>
      <c r="B506" t="s">
        <v>462</v>
      </c>
      <c r="D506">
        <v>8</v>
      </c>
      <c r="E506">
        <v>8</v>
      </c>
    </row>
    <row r="507" spans="1:11" ht="15">
      <c r="A507" t="s">
        <v>469</v>
      </c>
      <c r="B507" t="s">
        <v>461</v>
      </c>
      <c r="D507">
        <v>1</v>
      </c>
      <c r="E507">
        <v>1</v>
      </c>
      <c r="H507" t="s">
        <v>1176</v>
      </c>
      <c r="K507" t="s">
        <v>1177</v>
      </c>
    </row>
    <row r="508" spans="1:11" ht="15">
      <c r="A508" t="s">
        <v>469</v>
      </c>
      <c r="B508" t="s">
        <v>461</v>
      </c>
      <c r="D508">
        <v>2</v>
      </c>
      <c r="E508">
        <v>2</v>
      </c>
      <c r="K508" t="s">
        <v>1197</v>
      </c>
    </row>
    <row r="509" spans="1:5" ht="15">
      <c r="A509" t="s">
        <v>469</v>
      </c>
      <c r="B509" t="s">
        <v>461</v>
      </c>
      <c r="D509">
        <v>3</v>
      </c>
      <c r="E509">
        <v>3</v>
      </c>
    </row>
    <row r="510" spans="1:5" ht="15">
      <c r="A510" t="s">
        <v>469</v>
      </c>
      <c r="B510" t="s">
        <v>461</v>
      </c>
      <c r="D510">
        <v>4</v>
      </c>
      <c r="E510">
        <v>4</v>
      </c>
    </row>
    <row r="511" spans="1:5" ht="15">
      <c r="A511" t="s">
        <v>469</v>
      </c>
      <c r="B511" t="s">
        <v>461</v>
      </c>
      <c r="D511">
        <v>5</v>
      </c>
      <c r="E511">
        <v>5</v>
      </c>
    </row>
    <row r="512" spans="1:5" ht="15">
      <c r="A512" t="s">
        <v>469</v>
      </c>
      <c r="B512" t="s">
        <v>461</v>
      </c>
      <c r="D512">
        <v>6</v>
      </c>
      <c r="E512">
        <v>6</v>
      </c>
    </row>
    <row r="513" spans="1:11" ht="15">
      <c r="A513" t="s">
        <v>469</v>
      </c>
      <c r="B513" t="s">
        <v>476</v>
      </c>
      <c r="D513">
        <v>1</v>
      </c>
      <c r="E513">
        <v>1</v>
      </c>
      <c r="H513" t="s">
        <v>425</v>
      </c>
      <c r="K513" t="s">
        <v>1174</v>
      </c>
    </row>
    <row r="514" spans="1:5" ht="15">
      <c r="A514" t="s">
        <v>469</v>
      </c>
      <c r="B514" t="s">
        <v>476</v>
      </c>
      <c r="D514">
        <v>3</v>
      </c>
      <c r="E514">
        <v>3</v>
      </c>
    </row>
    <row r="515" spans="1:5" ht="15">
      <c r="A515" t="s">
        <v>469</v>
      </c>
      <c r="B515" t="s">
        <v>476</v>
      </c>
      <c r="D515">
        <v>6</v>
      </c>
      <c r="E515">
        <v>6</v>
      </c>
    </row>
    <row r="516" spans="1:5" ht="15">
      <c r="A516" t="s">
        <v>469</v>
      </c>
      <c r="B516" t="s">
        <v>476</v>
      </c>
      <c r="D516">
        <v>7</v>
      </c>
      <c r="E516">
        <v>7</v>
      </c>
    </row>
    <row r="517" spans="1:11" ht="15">
      <c r="A517" t="s">
        <v>469</v>
      </c>
      <c r="B517" t="s">
        <v>690</v>
      </c>
      <c r="D517">
        <v>1</v>
      </c>
      <c r="E517">
        <v>1</v>
      </c>
      <c r="H517" t="s">
        <v>383</v>
      </c>
      <c r="K517" t="s">
        <v>1198</v>
      </c>
    </row>
    <row r="518" spans="1:5" ht="15">
      <c r="A518" t="s">
        <v>469</v>
      </c>
      <c r="B518" t="s">
        <v>690</v>
      </c>
      <c r="D518">
        <v>2</v>
      </c>
      <c r="E518">
        <v>2</v>
      </c>
    </row>
    <row r="519" spans="1:5" ht="15">
      <c r="A519" t="s">
        <v>469</v>
      </c>
      <c r="B519" t="s">
        <v>690</v>
      </c>
      <c r="D519">
        <v>3</v>
      </c>
      <c r="E519">
        <v>3</v>
      </c>
    </row>
    <row r="520" spans="1:5" ht="15">
      <c r="A520" t="s">
        <v>469</v>
      </c>
      <c r="B520" t="s">
        <v>690</v>
      </c>
      <c r="D520">
        <v>4</v>
      </c>
      <c r="E520">
        <v>4</v>
      </c>
    </row>
    <row r="521" spans="1:11" ht="15">
      <c r="A521" t="s">
        <v>469</v>
      </c>
      <c r="B521" t="s">
        <v>691</v>
      </c>
      <c r="D521">
        <v>1</v>
      </c>
      <c r="E521">
        <v>1</v>
      </c>
      <c r="H521" t="s">
        <v>388</v>
      </c>
      <c r="K521" t="s">
        <v>1199</v>
      </c>
    </row>
    <row r="522" spans="1:5" ht="15">
      <c r="A522" t="s">
        <v>469</v>
      </c>
      <c r="B522" t="s">
        <v>691</v>
      </c>
      <c r="D522">
        <v>2</v>
      </c>
      <c r="E522">
        <v>2</v>
      </c>
    </row>
    <row r="523" spans="1:5" ht="15">
      <c r="A523" t="s">
        <v>469</v>
      </c>
      <c r="B523" t="s">
        <v>691</v>
      </c>
      <c r="D523">
        <v>3</v>
      </c>
      <c r="E523">
        <v>3</v>
      </c>
    </row>
    <row r="524" spans="1:5" ht="15">
      <c r="A524" t="s">
        <v>469</v>
      </c>
      <c r="B524" t="s">
        <v>691</v>
      </c>
      <c r="D524">
        <v>4</v>
      </c>
      <c r="E524">
        <v>4</v>
      </c>
    </row>
    <row r="525" spans="1:5" ht="15">
      <c r="A525" t="s">
        <v>469</v>
      </c>
      <c r="B525" t="s">
        <v>691</v>
      </c>
      <c r="D525">
        <v>5</v>
      </c>
      <c r="E525">
        <v>5</v>
      </c>
    </row>
    <row r="526" spans="1:5" ht="15">
      <c r="A526" t="s">
        <v>469</v>
      </c>
      <c r="B526" t="s">
        <v>691</v>
      </c>
      <c r="D526">
        <v>6</v>
      </c>
      <c r="E526">
        <v>6</v>
      </c>
    </row>
    <row r="527" spans="1:11" ht="15">
      <c r="A527" t="s">
        <v>469</v>
      </c>
      <c r="B527" t="s">
        <v>692</v>
      </c>
      <c r="D527">
        <v>1</v>
      </c>
      <c r="E527">
        <v>1</v>
      </c>
      <c r="H527" t="s">
        <v>355</v>
      </c>
      <c r="K527" t="s">
        <v>1200</v>
      </c>
    </row>
    <row r="528" spans="1:5" ht="15">
      <c r="A528" t="s">
        <v>469</v>
      </c>
      <c r="B528" t="s">
        <v>692</v>
      </c>
      <c r="D528">
        <v>2</v>
      </c>
      <c r="E528">
        <v>2</v>
      </c>
    </row>
    <row r="529" spans="1:5" ht="15">
      <c r="A529" t="s">
        <v>469</v>
      </c>
      <c r="B529" t="s">
        <v>692</v>
      </c>
      <c r="D529">
        <v>3</v>
      </c>
      <c r="E529">
        <v>3</v>
      </c>
    </row>
    <row r="530" spans="1:5" ht="15">
      <c r="A530" t="s">
        <v>469</v>
      </c>
      <c r="B530" t="s">
        <v>692</v>
      </c>
      <c r="D530">
        <v>4</v>
      </c>
      <c r="E530">
        <v>4</v>
      </c>
    </row>
    <row r="531" spans="1:5" ht="15">
      <c r="A531" t="s">
        <v>469</v>
      </c>
      <c r="B531" t="s">
        <v>692</v>
      </c>
      <c r="D531">
        <v>6</v>
      </c>
      <c r="E531">
        <v>6</v>
      </c>
    </row>
    <row r="532" spans="1:11" ht="15">
      <c r="A532" t="s">
        <v>469</v>
      </c>
      <c r="B532" t="s">
        <v>1063</v>
      </c>
      <c r="D532">
        <v>1</v>
      </c>
      <c r="E532">
        <v>1</v>
      </c>
      <c r="H532" t="s">
        <v>355</v>
      </c>
      <c r="K532" t="s">
        <v>1201</v>
      </c>
    </row>
    <row r="533" spans="1:5" ht="15">
      <c r="A533" t="s">
        <v>469</v>
      </c>
      <c r="B533" t="s">
        <v>1202</v>
      </c>
      <c r="D533">
        <v>2</v>
      </c>
      <c r="E533">
        <v>2</v>
      </c>
    </row>
    <row r="534" spans="1:5" ht="15">
      <c r="A534" t="s">
        <v>469</v>
      </c>
      <c r="B534" t="s">
        <v>1202</v>
      </c>
      <c r="D534" t="s">
        <v>1203</v>
      </c>
      <c r="E534" t="s">
        <v>365</v>
      </c>
    </row>
    <row r="535" spans="1:5" ht="15">
      <c r="A535" t="s">
        <v>469</v>
      </c>
      <c r="B535" t="s">
        <v>1147</v>
      </c>
      <c r="D535">
        <v>1</v>
      </c>
      <c r="E535">
        <v>1</v>
      </c>
    </row>
    <row r="536" spans="1:5" ht="15">
      <c r="A536" t="s">
        <v>469</v>
      </c>
      <c r="B536" t="s">
        <v>1147</v>
      </c>
      <c r="D536">
        <v>2</v>
      </c>
      <c r="E536">
        <v>2</v>
      </c>
    </row>
    <row r="537" spans="1:5" ht="15">
      <c r="A537" t="s">
        <v>469</v>
      </c>
      <c r="B537" t="s">
        <v>1147</v>
      </c>
      <c r="D537">
        <v>3</v>
      </c>
      <c r="E537">
        <v>3</v>
      </c>
    </row>
    <row r="538" spans="1:5" ht="15">
      <c r="A538" t="s">
        <v>469</v>
      </c>
      <c r="B538" t="s">
        <v>1147</v>
      </c>
      <c r="D538">
        <v>4</v>
      </c>
      <c r="E538">
        <v>4</v>
      </c>
    </row>
    <row r="539" spans="1:5" ht="15">
      <c r="A539" t="s">
        <v>469</v>
      </c>
      <c r="B539" t="s">
        <v>1147</v>
      </c>
      <c r="D539">
        <v>5</v>
      </c>
      <c r="E539">
        <v>5</v>
      </c>
    </row>
    <row r="540" spans="1:5" ht="15">
      <c r="A540" t="s">
        <v>469</v>
      </c>
      <c r="B540" t="s">
        <v>1152</v>
      </c>
      <c r="D540">
        <v>1</v>
      </c>
      <c r="E540">
        <v>1</v>
      </c>
    </row>
    <row r="541" spans="1:5" ht="15">
      <c r="A541" t="s">
        <v>469</v>
      </c>
      <c r="B541" t="s">
        <v>1152</v>
      </c>
      <c r="D541">
        <v>2</v>
      </c>
      <c r="E541">
        <v>2</v>
      </c>
    </row>
    <row r="542" spans="1:5" ht="15">
      <c r="A542" t="s">
        <v>469</v>
      </c>
      <c r="B542" t="s">
        <v>1152</v>
      </c>
      <c r="D542">
        <v>3</v>
      </c>
      <c r="E542">
        <v>3</v>
      </c>
    </row>
    <row r="543" spans="1:5" ht="15">
      <c r="A543" t="s">
        <v>469</v>
      </c>
      <c r="B543" t="s">
        <v>1152</v>
      </c>
      <c r="D543">
        <v>4</v>
      </c>
      <c r="E543">
        <v>4</v>
      </c>
    </row>
    <row r="544" spans="1:5" ht="15">
      <c r="A544" t="s">
        <v>469</v>
      </c>
      <c r="B544" t="s">
        <v>1152</v>
      </c>
      <c r="D544">
        <v>5</v>
      </c>
      <c r="E544">
        <v>5</v>
      </c>
    </row>
    <row r="545" spans="1:5" ht="15">
      <c r="A545" t="s">
        <v>469</v>
      </c>
      <c r="B545" t="s">
        <v>1152</v>
      </c>
      <c r="D545">
        <v>6</v>
      </c>
      <c r="E545">
        <v>6</v>
      </c>
    </row>
    <row r="546" spans="1:5" ht="15">
      <c r="A546" t="s">
        <v>469</v>
      </c>
      <c r="B546" t="s">
        <v>1152</v>
      </c>
      <c r="D546">
        <v>7</v>
      </c>
      <c r="E546">
        <v>7</v>
      </c>
    </row>
    <row r="547" spans="1:5" ht="15">
      <c r="A547" t="s">
        <v>469</v>
      </c>
      <c r="B547" t="s">
        <v>1152</v>
      </c>
      <c r="D547">
        <v>8</v>
      </c>
      <c r="E547">
        <v>8</v>
      </c>
    </row>
    <row r="548" spans="1:11" ht="15">
      <c r="A548" t="s">
        <v>469</v>
      </c>
      <c r="B548" t="s">
        <v>40</v>
      </c>
      <c r="D548">
        <v>1</v>
      </c>
      <c r="E548">
        <v>1</v>
      </c>
      <c r="H548" t="s">
        <v>71</v>
      </c>
      <c r="K548" t="s">
        <v>1204</v>
      </c>
    </row>
    <row r="549" spans="1:5" ht="15">
      <c r="A549" t="s">
        <v>469</v>
      </c>
      <c r="B549" t="s">
        <v>1205</v>
      </c>
      <c r="D549">
        <v>1</v>
      </c>
      <c r="E549">
        <v>1</v>
      </c>
    </row>
    <row r="550" spans="1:5" ht="15">
      <c r="A550" t="s">
        <v>469</v>
      </c>
      <c r="B550" t="s">
        <v>1206</v>
      </c>
      <c r="D550">
        <v>1</v>
      </c>
      <c r="E550">
        <v>1</v>
      </c>
    </row>
    <row r="551" spans="1:5" ht="15">
      <c r="A551" t="s">
        <v>469</v>
      </c>
      <c r="B551" t="s">
        <v>1206</v>
      </c>
      <c r="D551">
        <v>2</v>
      </c>
      <c r="E551">
        <v>2</v>
      </c>
    </row>
    <row r="552" spans="1:11" ht="15">
      <c r="A552" t="s">
        <v>469</v>
      </c>
      <c r="B552" t="s">
        <v>18</v>
      </c>
      <c r="D552">
        <v>1</v>
      </c>
      <c r="E552">
        <v>1</v>
      </c>
      <c r="H552" t="s">
        <v>71</v>
      </c>
      <c r="K552" t="s">
        <v>1207</v>
      </c>
    </row>
    <row r="553" spans="1:11" ht="15">
      <c r="A553" t="s">
        <v>469</v>
      </c>
      <c r="B553" t="s">
        <v>81</v>
      </c>
      <c r="D553">
        <v>1</v>
      </c>
      <c r="E553">
        <v>1</v>
      </c>
      <c r="H553" t="s">
        <v>71</v>
      </c>
      <c r="K553" t="s">
        <v>1208</v>
      </c>
    </row>
    <row r="554" spans="1:11" ht="15">
      <c r="A554" t="s">
        <v>469</v>
      </c>
      <c r="B554" t="s">
        <v>81</v>
      </c>
      <c r="D554">
        <v>2</v>
      </c>
      <c r="E554">
        <v>2</v>
      </c>
      <c r="H554" t="s">
        <v>1209</v>
      </c>
      <c r="K554" t="s">
        <v>1208</v>
      </c>
    </row>
    <row r="555" spans="1:11" ht="15">
      <c r="A555" t="s">
        <v>469</v>
      </c>
      <c r="B555" t="s">
        <v>81</v>
      </c>
      <c r="D555">
        <v>3</v>
      </c>
      <c r="E555">
        <v>3</v>
      </c>
      <c r="H555" t="s">
        <v>1209</v>
      </c>
      <c r="K555" t="s">
        <v>1210</v>
      </c>
    </row>
    <row r="556" spans="1:11" ht="15">
      <c r="A556" t="s">
        <v>469</v>
      </c>
      <c r="B556" t="s">
        <v>81</v>
      </c>
      <c r="D556">
        <v>4</v>
      </c>
      <c r="E556">
        <v>4</v>
      </c>
      <c r="H556" t="s">
        <v>1209</v>
      </c>
      <c r="K556" t="s">
        <v>1210</v>
      </c>
    </row>
    <row r="557" spans="1:8" ht="15">
      <c r="A557" t="s">
        <v>469</v>
      </c>
      <c r="B557" t="s">
        <v>23</v>
      </c>
      <c r="D557">
        <v>2</v>
      </c>
      <c r="E557">
        <v>2</v>
      </c>
      <c r="H557" t="s">
        <v>1136</v>
      </c>
    </row>
    <row r="558" spans="1:8" ht="15">
      <c r="A558" t="s">
        <v>469</v>
      </c>
      <c r="B558" t="s">
        <v>23</v>
      </c>
      <c r="D558">
        <v>3</v>
      </c>
      <c r="E558">
        <v>3</v>
      </c>
      <c r="H558" t="s">
        <v>1136</v>
      </c>
    </row>
    <row r="559" spans="1:8" ht="15">
      <c r="A559" t="s">
        <v>469</v>
      </c>
      <c r="B559" t="s">
        <v>23</v>
      </c>
      <c r="D559">
        <v>4</v>
      </c>
      <c r="E559">
        <v>4</v>
      </c>
      <c r="H559" t="s">
        <v>1136</v>
      </c>
    </row>
    <row r="560" spans="1:5" ht="15">
      <c r="A560" t="s">
        <v>469</v>
      </c>
      <c r="B560" t="s">
        <v>456</v>
      </c>
      <c r="D560">
        <v>2</v>
      </c>
      <c r="E560">
        <v>2</v>
      </c>
    </row>
    <row r="561" spans="1:5" ht="15">
      <c r="A561" t="s">
        <v>469</v>
      </c>
      <c r="B561" t="s">
        <v>456</v>
      </c>
      <c r="D561">
        <v>3</v>
      </c>
      <c r="E561">
        <v>3</v>
      </c>
    </row>
    <row r="562" spans="1:5" ht="15">
      <c r="A562" t="s">
        <v>469</v>
      </c>
      <c r="B562" t="s">
        <v>456</v>
      </c>
      <c r="D562">
        <v>4</v>
      </c>
      <c r="E562">
        <v>4</v>
      </c>
    </row>
    <row r="563" spans="1:5" ht="15">
      <c r="A563" t="s">
        <v>469</v>
      </c>
      <c r="B563" t="s">
        <v>456</v>
      </c>
      <c r="D563">
        <v>5</v>
      </c>
      <c r="E563">
        <v>5</v>
      </c>
    </row>
    <row r="564" spans="1:5" ht="15">
      <c r="A564" t="s">
        <v>469</v>
      </c>
      <c r="B564" t="s">
        <v>456</v>
      </c>
      <c r="D564">
        <v>6</v>
      </c>
      <c r="E564">
        <v>6</v>
      </c>
    </row>
    <row r="565" spans="1:5" ht="15">
      <c r="A565" t="s">
        <v>469</v>
      </c>
      <c r="B565" t="s">
        <v>477</v>
      </c>
      <c r="D565">
        <v>2</v>
      </c>
      <c r="E565">
        <v>2</v>
      </c>
    </row>
    <row r="566" spans="1:5" ht="15">
      <c r="A566" t="s">
        <v>469</v>
      </c>
      <c r="B566" t="s">
        <v>477</v>
      </c>
      <c r="D566">
        <v>3</v>
      </c>
      <c r="E566">
        <v>3</v>
      </c>
    </row>
    <row r="567" spans="1:5" ht="15">
      <c r="A567" t="s">
        <v>469</v>
      </c>
      <c r="B567" t="s">
        <v>477</v>
      </c>
      <c r="D567">
        <v>5</v>
      </c>
      <c r="E567">
        <v>5</v>
      </c>
    </row>
    <row r="568" spans="1:5" ht="15">
      <c r="A568" t="s">
        <v>469</v>
      </c>
      <c r="B568" t="s">
        <v>478</v>
      </c>
      <c r="D568">
        <v>2</v>
      </c>
      <c r="E568">
        <v>1</v>
      </c>
    </row>
    <row r="569" spans="1:5" ht="15">
      <c r="A569" t="s">
        <v>469</v>
      </c>
      <c r="B569" t="s">
        <v>1211</v>
      </c>
      <c r="D569">
        <v>1</v>
      </c>
      <c r="E569">
        <v>1</v>
      </c>
    </row>
    <row r="570" spans="1:5" ht="15">
      <c r="A570" t="s">
        <v>469</v>
      </c>
      <c r="B570" t="s">
        <v>1212</v>
      </c>
      <c r="D570">
        <v>1</v>
      </c>
      <c r="E570">
        <v>1</v>
      </c>
    </row>
    <row r="571" spans="1:5" ht="15">
      <c r="A571" t="s">
        <v>469</v>
      </c>
      <c r="B571" t="s">
        <v>1212</v>
      </c>
      <c r="D571">
        <v>1</v>
      </c>
      <c r="E571">
        <v>1</v>
      </c>
    </row>
    <row r="572" spans="1:5" ht="15">
      <c r="A572" t="s">
        <v>469</v>
      </c>
      <c r="B572" t="s">
        <v>1212</v>
      </c>
      <c r="D572">
        <v>4</v>
      </c>
      <c r="E572">
        <v>4</v>
      </c>
    </row>
    <row r="573" spans="1:5" ht="15">
      <c r="A573" t="s">
        <v>469</v>
      </c>
      <c r="B573" t="s">
        <v>1213</v>
      </c>
      <c r="D573">
        <v>1</v>
      </c>
      <c r="E573">
        <v>1</v>
      </c>
    </row>
    <row r="574" spans="1:5" ht="15">
      <c r="A574" t="s">
        <v>469</v>
      </c>
      <c r="B574" t="s">
        <v>234</v>
      </c>
      <c r="D574">
        <v>1</v>
      </c>
      <c r="E574">
        <v>1</v>
      </c>
    </row>
    <row r="575" spans="1:5" ht="15">
      <c r="A575" t="s">
        <v>469</v>
      </c>
      <c r="B575" t="s">
        <v>234</v>
      </c>
      <c r="D575">
        <v>2</v>
      </c>
      <c r="E575">
        <v>2</v>
      </c>
    </row>
    <row r="576" spans="1:5" ht="15">
      <c r="A576" t="s">
        <v>469</v>
      </c>
      <c r="B576" t="s">
        <v>1214</v>
      </c>
      <c r="D576">
        <v>1</v>
      </c>
      <c r="E576">
        <v>1</v>
      </c>
    </row>
    <row r="577" spans="1:5" ht="15">
      <c r="A577" t="s">
        <v>469</v>
      </c>
      <c r="B577" t="s">
        <v>1214</v>
      </c>
      <c r="C577" t="s">
        <v>380</v>
      </c>
      <c r="D577">
        <v>1</v>
      </c>
      <c r="E577">
        <v>1</v>
      </c>
    </row>
    <row r="578" spans="1:5" ht="15">
      <c r="A578" t="s">
        <v>469</v>
      </c>
      <c r="B578" t="s">
        <v>1215</v>
      </c>
      <c r="D578">
        <v>1</v>
      </c>
      <c r="E578">
        <v>1</v>
      </c>
    </row>
    <row r="579" spans="1:5" ht="15">
      <c r="A579" t="s">
        <v>469</v>
      </c>
      <c r="B579" t="s">
        <v>91</v>
      </c>
      <c r="D579">
        <v>1</v>
      </c>
      <c r="E579">
        <v>1</v>
      </c>
    </row>
    <row r="580" spans="1:5" ht="15">
      <c r="A580" t="s">
        <v>469</v>
      </c>
      <c r="B580" t="s">
        <v>91</v>
      </c>
      <c r="D580">
        <v>2</v>
      </c>
      <c r="E580">
        <v>2</v>
      </c>
    </row>
    <row r="581" spans="1:5" ht="15">
      <c r="A581" t="s">
        <v>469</v>
      </c>
      <c r="B581" t="s">
        <v>91</v>
      </c>
      <c r="D581">
        <v>3</v>
      </c>
      <c r="E581">
        <v>3</v>
      </c>
    </row>
    <row r="582" spans="1:5" ht="15">
      <c r="A582" t="s">
        <v>469</v>
      </c>
      <c r="B582" t="s">
        <v>91</v>
      </c>
      <c r="D582">
        <v>4</v>
      </c>
      <c r="E582">
        <v>4</v>
      </c>
    </row>
    <row r="583" spans="1:5" ht="15">
      <c r="A583" t="s">
        <v>469</v>
      </c>
      <c r="B583" t="s">
        <v>91</v>
      </c>
      <c r="D583">
        <v>5</v>
      </c>
      <c r="E583">
        <v>5</v>
      </c>
    </row>
    <row r="584" spans="1:5" ht="15">
      <c r="A584" t="s">
        <v>469</v>
      </c>
      <c r="B584" t="s">
        <v>91</v>
      </c>
      <c r="D584">
        <v>6</v>
      </c>
      <c r="E584">
        <v>5</v>
      </c>
    </row>
    <row r="585" spans="1:5" ht="15">
      <c r="A585" t="s">
        <v>469</v>
      </c>
      <c r="B585" t="s">
        <v>111</v>
      </c>
      <c r="D585">
        <v>1</v>
      </c>
      <c r="E585">
        <v>1</v>
      </c>
    </row>
    <row r="586" spans="1:5" ht="15">
      <c r="A586" t="s">
        <v>469</v>
      </c>
      <c r="B586" t="s">
        <v>117</v>
      </c>
      <c r="D586">
        <v>1</v>
      </c>
      <c r="E586">
        <v>1</v>
      </c>
    </row>
    <row r="587" spans="1:5" ht="15">
      <c r="A587" t="s">
        <v>469</v>
      </c>
      <c r="B587" t="s">
        <v>272</v>
      </c>
      <c r="D587">
        <v>1</v>
      </c>
      <c r="E587">
        <v>1</v>
      </c>
    </row>
    <row r="588" spans="1:5" ht="15">
      <c r="A588" t="s">
        <v>469</v>
      </c>
      <c r="B588" t="s">
        <v>272</v>
      </c>
      <c r="D588">
        <v>2</v>
      </c>
      <c r="E588">
        <v>2</v>
      </c>
    </row>
    <row r="589" spans="1:5" ht="15">
      <c r="A589" t="s">
        <v>469</v>
      </c>
      <c r="B589" t="s">
        <v>272</v>
      </c>
      <c r="D589">
        <v>3</v>
      </c>
      <c r="E589">
        <v>3</v>
      </c>
    </row>
    <row r="590" spans="1:5" ht="15">
      <c r="A590" t="s">
        <v>469</v>
      </c>
      <c r="B590" t="s">
        <v>272</v>
      </c>
      <c r="D590">
        <v>4</v>
      </c>
      <c r="E590">
        <v>3</v>
      </c>
    </row>
    <row r="591" spans="1:5" ht="15">
      <c r="A591" t="s">
        <v>469</v>
      </c>
      <c r="B591" t="s">
        <v>272</v>
      </c>
      <c r="D591">
        <v>4</v>
      </c>
      <c r="E591">
        <v>4</v>
      </c>
    </row>
    <row r="592" spans="1:5" ht="15">
      <c r="A592" t="s">
        <v>469</v>
      </c>
      <c r="B592" t="s">
        <v>447</v>
      </c>
      <c r="D592">
        <v>1</v>
      </c>
      <c r="E592">
        <v>1</v>
      </c>
    </row>
    <row r="593" spans="1:5" ht="15">
      <c r="A593" t="s">
        <v>469</v>
      </c>
      <c r="B593" t="s">
        <v>447</v>
      </c>
      <c r="D593">
        <v>2</v>
      </c>
      <c r="E593">
        <v>2</v>
      </c>
    </row>
    <row r="594" spans="1:5" ht="15">
      <c r="A594" t="s">
        <v>469</v>
      </c>
      <c r="B594" t="s">
        <v>479</v>
      </c>
      <c r="D594">
        <v>1</v>
      </c>
      <c r="E594">
        <v>1</v>
      </c>
    </row>
    <row r="595" spans="1:5" ht="15">
      <c r="A595" t="s">
        <v>469</v>
      </c>
      <c r="B595" t="s">
        <v>480</v>
      </c>
      <c r="D595">
        <v>1</v>
      </c>
      <c r="E595">
        <v>1</v>
      </c>
    </row>
    <row r="596" spans="1:5" ht="15">
      <c r="A596" t="s">
        <v>469</v>
      </c>
      <c r="B596" t="s">
        <v>480</v>
      </c>
      <c r="D596">
        <v>2</v>
      </c>
      <c r="E596">
        <v>1</v>
      </c>
    </row>
    <row r="597" spans="1:5" ht="15">
      <c r="A597" t="s">
        <v>469</v>
      </c>
      <c r="B597" t="s">
        <v>480</v>
      </c>
      <c r="D597">
        <v>2</v>
      </c>
      <c r="E597">
        <v>2</v>
      </c>
    </row>
    <row r="598" spans="1:5" ht="15">
      <c r="A598" t="s">
        <v>469</v>
      </c>
      <c r="B598" t="s">
        <v>480</v>
      </c>
      <c r="D598">
        <v>3</v>
      </c>
      <c r="E598">
        <v>3</v>
      </c>
    </row>
    <row r="599" spans="1:5" ht="15">
      <c r="A599" t="s">
        <v>469</v>
      </c>
      <c r="B599" t="s">
        <v>480</v>
      </c>
      <c r="D599">
        <v>4</v>
      </c>
      <c r="E599">
        <v>4</v>
      </c>
    </row>
    <row r="600" spans="1:5" ht="15">
      <c r="A600" t="s">
        <v>469</v>
      </c>
      <c r="B600" t="s">
        <v>480</v>
      </c>
      <c r="D600">
        <v>5</v>
      </c>
      <c r="E600">
        <v>5</v>
      </c>
    </row>
    <row r="601" spans="1:5" ht="15">
      <c r="A601" t="s">
        <v>469</v>
      </c>
      <c r="B601" t="s">
        <v>480</v>
      </c>
      <c r="D601">
        <v>6</v>
      </c>
      <c r="E601">
        <v>5</v>
      </c>
    </row>
    <row r="602" spans="1:5" ht="15">
      <c r="A602" t="s">
        <v>469</v>
      </c>
      <c r="B602" t="s">
        <v>697</v>
      </c>
      <c r="D602">
        <v>1</v>
      </c>
      <c r="E602">
        <v>1</v>
      </c>
    </row>
    <row r="603" spans="1:5" ht="15">
      <c r="A603" t="s">
        <v>469</v>
      </c>
      <c r="B603" t="s">
        <v>697</v>
      </c>
      <c r="D603">
        <v>2</v>
      </c>
      <c r="E603">
        <v>2</v>
      </c>
    </row>
    <row r="604" spans="1:5" ht="15">
      <c r="A604" t="s">
        <v>469</v>
      </c>
      <c r="B604" t="s">
        <v>698</v>
      </c>
      <c r="D604">
        <v>1</v>
      </c>
      <c r="E604">
        <v>1</v>
      </c>
    </row>
    <row r="605" spans="1:5" ht="15">
      <c r="A605" t="s">
        <v>469</v>
      </c>
      <c r="B605" t="s">
        <v>698</v>
      </c>
      <c r="D605">
        <v>3</v>
      </c>
      <c r="E605">
        <v>3</v>
      </c>
    </row>
    <row r="606" spans="1:5" ht="15">
      <c r="A606" t="s">
        <v>469</v>
      </c>
      <c r="B606" t="s">
        <v>699</v>
      </c>
      <c r="D606">
        <v>1</v>
      </c>
      <c r="E606">
        <v>1</v>
      </c>
    </row>
    <row r="607" spans="1:5" ht="15">
      <c r="A607" t="s">
        <v>469</v>
      </c>
      <c r="B607" t="s">
        <v>699</v>
      </c>
      <c r="D607">
        <v>2</v>
      </c>
      <c r="E607">
        <v>2</v>
      </c>
    </row>
    <row r="608" spans="1:5" ht="15">
      <c r="A608" t="s">
        <v>469</v>
      </c>
      <c r="B608" t="s">
        <v>699</v>
      </c>
      <c r="D608">
        <v>3</v>
      </c>
      <c r="E608">
        <v>3</v>
      </c>
    </row>
    <row r="609" spans="1:5" ht="15">
      <c r="A609" t="s">
        <v>469</v>
      </c>
      <c r="B609" t="s">
        <v>1216</v>
      </c>
      <c r="D609">
        <v>1</v>
      </c>
      <c r="E609">
        <v>1</v>
      </c>
    </row>
    <row r="610" spans="1:11" ht="15">
      <c r="A610" t="s">
        <v>469</v>
      </c>
      <c r="B610" t="s">
        <v>1217</v>
      </c>
      <c r="D610">
        <v>1</v>
      </c>
      <c r="E610">
        <v>1</v>
      </c>
      <c r="K610" t="s">
        <v>1218</v>
      </c>
    </row>
    <row r="611" spans="1:5" ht="15">
      <c r="A611" t="s">
        <v>469</v>
      </c>
      <c r="B611" t="s">
        <v>1219</v>
      </c>
      <c r="D611">
        <v>1</v>
      </c>
      <c r="E611">
        <v>1</v>
      </c>
    </row>
    <row r="612" spans="1:5" ht="15">
      <c r="A612" t="s">
        <v>469</v>
      </c>
      <c r="B612" t="s">
        <v>1219</v>
      </c>
      <c r="D612">
        <v>2</v>
      </c>
      <c r="E612">
        <v>2</v>
      </c>
    </row>
    <row r="613" spans="1:5" ht="15">
      <c r="A613" t="s">
        <v>469</v>
      </c>
      <c r="B613" t="s">
        <v>1220</v>
      </c>
      <c r="D613">
        <v>1</v>
      </c>
      <c r="E613">
        <v>1</v>
      </c>
    </row>
    <row r="614" spans="1:5" ht="15">
      <c r="A614" t="s">
        <v>469</v>
      </c>
      <c r="B614" t="s">
        <v>205</v>
      </c>
      <c r="D614">
        <v>1</v>
      </c>
      <c r="E614">
        <v>1</v>
      </c>
    </row>
    <row r="615" spans="1:5" ht="15">
      <c r="A615" t="s">
        <v>469</v>
      </c>
      <c r="B615" t="s">
        <v>205</v>
      </c>
      <c r="D615">
        <v>2</v>
      </c>
      <c r="E615">
        <v>2</v>
      </c>
    </row>
    <row r="616" spans="1:5" ht="15">
      <c r="A616" t="s">
        <v>469</v>
      </c>
      <c r="B616" t="s">
        <v>1221</v>
      </c>
      <c r="D616">
        <v>1</v>
      </c>
      <c r="E616">
        <v>1</v>
      </c>
    </row>
    <row r="617" spans="1:5" ht="15">
      <c r="A617" t="s">
        <v>469</v>
      </c>
      <c r="B617" t="s">
        <v>1222</v>
      </c>
      <c r="D617">
        <v>1</v>
      </c>
      <c r="E617">
        <v>1</v>
      </c>
    </row>
    <row r="618" spans="1:5" ht="15">
      <c r="A618" t="s">
        <v>469</v>
      </c>
      <c r="B618" t="s">
        <v>1222</v>
      </c>
      <c r="D618">
        <v>2</v>
      </c>
      <c r="E618">
        <v>2</v>
      </c>
    </row>
    <row r="619" spans="1:5" ht="15">
      <c r="A619" t="s">
        <v>469</v>
      </c>
      <c r="B619" t="s">
        <v>1222</v>
      </c>
      <c r="D619">
        <v>3</v>
      </c>
      <c r="E619">
        <v>3</v>
      </c>
    </row>
    <row r="620" spans="1:5" ht="15">
      <c r="A620" t="s">
        <v>469</v>
      </c>
      <c r="B620" t="s">
        <v>1223</v>
      </c>
      <c r="D620">
        <v>1</v>
      </c>
      <c r="E620">
        <v>1</v>
      </c>
    </row>
    <row r="621" spans="1:5" ht="15">
      <c r="A621" t="s">
        <v>469</v>
      </c>
      <c r="B621" t="s">
        <v>1224</v>
      </c>
      <c r="D621">
        <v>1</v>
      </c>
      <c r="E621">
        <v>1</v>
      </c>
    </row>
    <row r="622" spans="1:5" ht="15">
      <c r="A622" t="s">
        <v>469</v>
      </c>
      <c r="B622" t="s">
        <v>74</v>
      </c>
      <c r="D622">
        <v>1</v>
      </c>
      <c r="E622">
        <v>1</v>
      </c>
    </row>
    <row r="623" spans="1:5" ht="15">
      <c r="A623" t="s">
        <v>469</v>
      </c>
      <c r="B623" t="s">
        <v>20</v>
      </c>
      <c r="D623">
        <v>1</v>
      </c>
      <c r="E623">
        <v>1</v>
      </c>
    </row>
    <row r="624" spans="1:5" ht="15">
      <c r="A624" t="s">
        <v>469</v>
      </c>
      <c r="B624" t="s">
        <v>20</v>
      </c>
      <c r="D624">
        <v>2</v>
      </c>
      <c r="E624">
        <v>2</v>
      </c>
    </row>
    <row r="625" spans="1:5" ht="15">
      <c r="A625" t="s">
        <v>469</v>
      </c>
      <c r="B625" t="s">
        <v>20</v>
      </c>
      <c r="D625">
        <v>3</v>
      </c>
      <c r="E625">
        <v>3</v>
      </c>
    </row>
    <row r="626" spans="1:5" ht="15">
      <c r="A626" t="s">
        <v>469</v>
      </c>
      <c r="B626" t="s">
        <v>46</v>
      </c>
      <c r="D626">
        <v>1</v>
      </c>
      <c r="E626">
        <v>1</v>
      </c>
    </row>
    <row r="627" spans="1:5" ht="15">
      <c r="A627" t="s">
        <v>469</v>
      </c>
      <c r="B627" t="s">
        <v>46</v>
      </c>
      <c r="D627">
        <v>2</v>
      </c>
      <c r="E627">
        <v>2</v>
      </c>
    </row>
    <row r="628" spans="1:5" ht="15">
      <c r="A628" t="s">
        <v>469</v>
      </c>
      <c r="B628" t="s">
        <v>46</v>
      </c>
      <c r="D628">
        <v>3</v>
      </c>
      <c r="E628">
        <v>3</v>
      </c>
    </row>
    <row r="629" spans="1:5" ht="15">
      <c r="A629" t="s">
        <v>469</v>
      </c>
      <c r="B629" t="s">
        <v>46</v>
      </c>
      <c r="D629">
        <v>4</v>
      </c>
      <c r="E629">
        <v>4</v>
      </c>
    </row>
    <row r="630" spans="1:5" ht="15">
      <c r="A630" t="s">
        <v>469</v>
      </c>
      <c r="B630" t="s">
        <v>27</v>
      </c>
      <c r="D630">
        <v>2</v>
      </c>
      <c r="E630">
        <v>2</v>
      </c>
    </row>
    <row r="631" spans="1:5" ht="15">
      <c r="A631" t="s">
        <v>469</v>
      </c>
      <c r="B631" t="s">
        <v>27</v>
      </c>
      <c r="D631">
        <v>7</v>
      </c>
      <c r="E631">
        <v>2</v>
      </c>
    </row>
    <row r="632" spans="1:11" ht="15">
      <c r="A632" t="s">
        <v>469</v>
      </c>
      <c r="B632" t="s">
        <v>49</v>
      </c>
      <c r="D632">
        <v>1</v>
      </c>
      <c r="E632">
        <v>1</v>
      </c>
      <c r="K632" t="s">
        <v>1225</v>
      </c>
    </row>
    <row r="633" spans="1:5" ht="15">
      <c r="A633" t="s">
        <v>469</v>
      </c>
      <c r="B633" t="s">
        <v>49</v>
      </c>
      <c r="D633">
        <v>2</v>
      </c>
      <c r="E633">
        <v>2</v>
      </c>
    </row>
    <row r="634" spans="1:5" ht="15">
      <c r="A634" t="s">
        <v>469</v>
      </c>
      <c r="B634" t="s">
        <v>49</v>
      </c>
      <c r="D634">
        <v>3</v>
      </c>
      <c r="E634">
        <v>3</v>
      </c>
    </row>
    <row r="635" spans="1:5" ht="15">
      <c r="A635" t="s">
        <v>469</v>
      </c>
      <c r="B635" t="s">
        <v>49</v>
      </c>
      <c r="D635">
        <v>4</v>
      </c>
      <c r="E635">
        <v>4</v>
      </c>
    </row>
    <row r="636" spans="1:5" ht="15">
      <c r="A636" t="s">
        <v>469</v>
      </c>
      <c r="B636" t="s">
        <v>49</v>
      </c>
      <c r="D636">
        <v>5</v>
      </c>
      <c r="E636">
        <v>5</v>
      </c>
    </row>
    <row r="637" spans="1:5" ht="15">
      <c r="A637" t="s">
        <v>469</v>
      </c>
      <c r="B637" t="s">
        <v>440</v>
      </c>
      <c r="D637">
        <v>1</v>
      </c>
      <c r="E637">
        <v>1</v>
      </c>
    </row>
    <row r="638" spans="1:5" ht="15">
      <c r="A638" t="s">
        <v>469</v>
      </c>
      <c r="B638" t="s">
        <v>481</v>
      </c>
      <c r="D638">
        <v>1</v>
      </c>
      <c r="E638">
        <v>1</v>
      </c>
    </row>
    <row r="639" spans="1:5" ht="15">
      <c r="A639" t="s">
        <v>469</v>
      </c>
      <c r="B639" t="s">
        <v>482</v>
      </c>
      <c r="D639">
        <v>1</v>
      </c>
      <c r="E639">
        <v>1</v>
      </c>
    </row>
    <row r="640" spans="1:5" ht="15">
      <c r="A640" t="s">
        <v>469</v>
      </c>
      <c r="B640" t="s">
        <v>482</v>
      </c>
      <c r="D640">
        <v>2</v>
      </c>
      <c r="E640">
        <v>1</v>
      </c>
    </row>
    <row r="641" spans="1:5" ht="15">
      <c r="A641" t="s">
        <v>469</v>
      </c>
      <c r="B641" t="s">
        <v>484</v>
      </c>
      <c r="D641">
        <v>1</v>
      </c>
      <c r="E641">
        <v>1</v>
      </c>
    </row>
    <row r="642" spans="1:5" ht="15">
      <c r="A642" t="s">
        <v>469</v>
      </c>
      <c r="B642" t="s">
        <v>701</v>
      </c>
      <c r="D642">
        <v>1</v>
      </c>
      <c r="E642">
        <v>1</v>
      </c>
    </row>
    <row r="643" spans="1:5" ht="15">
      <c r="A643" t="s">
        <v>469</v>
      </c>
      <c r="B643" t="s">
        <v>702</v>
      </c>
      <c r="D643">
        <v>2</v>
      </c>
      <c r="E643">
        <v>2</v>
      </c>
    </row>
    <row r="644" spans="1:5" ht="15">
      <c r="A644" t="s">
        <v>469</v>
      </c>
      <c r="B644" t="s">
        <v>1226</v>
      </c>
      <c r="D644">
        <v>1</v>
      </c>
      <c r="E644">
        <v>1</v>
      </c>
    </row>
    <row r="645" spans="1:5" ht="15">
      <c r="A645" t="s">
        <v>469</v>
      </c>
      <c r="B645" t="s">
        <v>1226</v>
      </c>
      <c r="D645">
        <v>2</v>
      </c>
      <c r="E645">
        <v>2</v>
      </c>
    </row>
    <row r="646" spans="1:5" ht="15">
      <c r="A646" t="s">
        <v>469</v>
      </c>
      <c r="B646" t="s">
        <v>1227</v>
      </c>
      <c r="D646">
        <v>1</v>
      </c>
      <c r="E646">
        <v>1</v>
      </c>
    </row>
    <row r="647" spans="1:5" ht="15">
      <c r="A647" t="s">
        <v>469</v>
      </c>
      <c r="B647" t="s">
        <v>1228</v>
      </c>
      <c r="D647">
        <v>1</v>
      </c>
      <c r="E647">
        <v>1</v>
      </c>
    </row>
    <row r="648" spans="1:5" ht="15">
      <c r="A648" t="s">
        <v>469</v>
      </c>
      <c r="B648" t="s">
        <v>227</v>
      </c>
      <c r="D648">
        <v>2</v>
      </c>
      <c r="E648">
        <v>2</v>
      </c>
    </row>
    <row r="649" spans="1:5" ht="15">
      <c r="A649" t="s">
        <v>469</v>
      </c>
      <c r="B649" t="s">
        <v>1229</v>
      </c>
      <c r="D649">
        <v>1</v>
      </c>
      <c r="E649">
        <v>1</v>
      </c>
    </row>
    <row r="650" spans="1:5" ht="15">
      <c r="A650" t="s">
        <v>469</v>
      </c>
      <c r="B650" t="s">
        <v>1230</v>
      </c>
      <c r="D650">
        <v>1</v>
      </c>
      <c r="E650">
        <v>1</v>
      </c>
    </row>
    <row r="651" spans="1:5" ht="15">
      <c r="A651" t="s">
        <v>469</v>
      </c>
      <c r="B651" t="s">
        <v>127</v>
      </c>
      <c r="D651">
        <v>1</v>
      </c>
      <c r="E651">
        <v>1</v>
      </c>
    </row>
    <row r="652" spans="1:5" ht="15">
      <c r="A652" t="s">
        <v>469</v>
      </c>
      <c r="B652" t="s">
        <v>127</v>
      </c>
      <c r="D652">
        <v>2</v>
      </c>
      <c r="E652">
        <v>2</v>
      </c>
    </row>
    <row r="653" spans="1:5" ht="15">
      <c r="A653" t="s">
        <v>469</v>
      </c>
      <c r="B653" t="s">
        <v>127</v>
      </c>
      <c r="D653">
        <v>3</v>
      </c>
      <c r="E653">
        <v>3</v>
      </c>
    </row>
    <row r="654" spans="1:5" ht="15">
      <c r="A654" t="s">
        <v>469</v>
      </c>
      <c r="B654" t="s">
        <v>125</v>
      </c>
      <c r="D654">
        <v>1</v>
      </c>
      <c r="E654">
        <v>1</v>
      </c>
    </row>
    <row r="655" spans="1:5" ht="15">
      <c r="A655" t="s">
        <v>469</v>
      </c>
      <c r="B655" t="s">
        <v>125</v>
      </c>
      <c r="D655">
        <v>2</v>
      </c>
      <c r="E655">
        <v>2</v>
      </c>
    </row>
    <row r="656" spans="1:5" ht="15">
      <c r="A656" t="s">
        <v>469</v>
      </c>
      <c r="B656" t="s">
        <v>125</v>
      </c>
      <c r="D656">
        <v>3</v>
      </c>
      <c r="E656">
        <v>2</v>
      </c>
    </row>
    <row r="657" spans="1:5" ht="15">
      <c r="A657" t="s">
        <v>469</v>
      </c>
      <c r="B657" t="s">
        <v>125</v>
      </c>
      <c r="D657">
        <v>4</v>
      </c>
      <c r="E657">
        <v>3</v>
      </c>
    </row>
    <row r="658" spans="1:5" ht="15">
      <c r="A658" t="s">
        <v>469</v>
      </c>
      <c r="B658" t="s">
        <v>125</v>
      </c>
      <c r="D658">
        <v>5</v>
      </c>
      <c r="E658">
        <v>3</v>
      </c>
    </row>
    <row r="659" spans="1:5" ht="15">
      <c r="A659" t="s">
        <v>469</v>
      </c>
      <c r="B659" t="s">
        <v>125</v>
      </c>
      <c r="D659">
        <v>6</v>
      </c>
      <c r="E659">
        <v>4</v>
      </c>
    </row>
    <row r="660" spans="1:5" ht="15">
      <c r="A660" t="s">
        <v>469</v>
      </c>
      <c r="B660" t="s">
        <v>108</v>
      </c>
      <c r="D660">
        <v>1</v>
      </c>
      <c r="E660">
        <v>1</v>
      </c>
    </row>
    <row r="661" spans="1:5" ht="15">
      <c r="A661" t="s">
        <v>469</v>
      </c>
      <c r="B661" t="s">
        <v>108</v>
      </c>
      <c r="D661">
        <v>2</v>
      </c>
      <c r="E661">
        <v>1</v>
      </c>
    </row>
    <row r="662" spans="1:5" ht="15">
      <c r="A662" t="s">
        <v>469</v>
      </c>
      <c r="B662" t="s">
        <v>108</v>
      </c>
      <c r="D662">
        <v>2</v>
      </c>
      <c r="E662">
        <v>2</v>
      </c>
    </row>
    <row r="663" spans="1:5" ht="15">
      <c r="A663" t="s">
        <v>469</v>
      </c>
      <c r="B663" t="s">
        <v>312</v>
      </c>
      <c r="D663">
        <v>1</v>
      </c>
      <c r="E663">
        <v>1</v>
      </c>
    </row>
    <row r="664" spans="1:5" ht="15">
      <c r="A664" t="s">
        <v>469</v>
      </c>
      <c r="B664" t="s">
        <v>312</v>
      </c>
      <c r="D664">
        <v>2</v>
      </c>
      <c r="E664">
        <v>2</v>
      </c>
    </row>
    <row r="665" spans="1:5" ht="15">
      <c r="A665" t="s">
        <v>469</v>
      </c>
      <c r="B665" t="s">
        <v>312</v>
      </c>
      <c r="D665">
        <v>3</v>
      </c>
      <c r="E665">
        <v>3</v>
      </c>
    </row>
    <row r="666" spans="1:5" ht="15">
      <c r="A666" t="s">
        <v>469</v>
      </c>
      <c r="B666" t="s">
        <v>485</v>
      </c>
      <c r="D666">
        <v>1</v>
      </c>
      <c r="E666">
        <v>1</v>
      </c>
    </row>
    <row r="667" spans="1:5" ht="15">
      <c r="A667" t="s">
        <v>469</v>
      </c>
      <c r="B667" t="s">
        <v>486</v>
      </c>
      <c r="D667">
        <v>1</v>
      </c>
      <c r="E667">
        <v>1</v>
      </c>
    </row>
    <row r="668" spans="1:5" ht="15">
      <c r="A668" t="s">
        <v>469</v>
      </c>
      <c r="B668" t="s">
        <v>486</v>
      </c>
      <c r="D668">
        <v>2</v>
      </c>
      <c r="E668">
        <v>2</v>
      </c>
    </row>
    <row r="669" spans="1:5" ht="15">
      <c r="A669" t="s">
        <v>469</v>
      </c>
      <c r="B669" t="s">
        <v>703</v>
      </c>
      <c r="D669">
        <v>1</v>
      </c>
      <c r="E669">
        <v>1</v>
      </c>
    </row>
    <row r="670" spans="1:5" ht="15">
      <c r="A670" t="s">
        <v>469</v>
      </c>
      <c r="B670" t="s">
        <v>703</v>
      </c>
      <c r="D670">
        <v>2</v>
      </c>
      <c r="E670">
        <v>2</v>
      </c>
    </row>
    <row r="671" spans="1:5" ht="15">
      <c r="A671" t="s">
        <v>469</v>
      </c>
      <c r="B671" t="s">
        <v>703</v>
      </c>
      <c r="D671">
        <v>3</v>
      </c>
      <c r="E671">
        <v>3</v>
      </c>
    </row>
    <row r="672" spans="1:5" ht="15">
      <c r="A672" t="s">
        <v>469</v>
      </c>
      <c r="B672" t="s">
        <v>703</v>
      </c>
      <c r="D672">
        <v>4</v>
      </c>
      <c r="E672">
        <v>4</v>
      </c>
    </row>
    <row r="673" spans="1:5" ht="15">
      <c r="A673" t="s">
        <v>469</v>
      </c>
      <c r="B673" t="s">
        <v>704</v>
      </c>
      <c r="D673">
        <v>1</v>
      </c>
      <c r="E673">
        <v>1</v>
      </c>
    </row>
    <row r="674" spans="1:5" ht="15">
      <c r="A674" t="s">
        <v>469</v>
      </c>
      <c r="B674" t="s">
        <v>704</v>
      </c>
      <c r="D674">
        <v>2</v>
      </c>
      <c r="E674">
        <v>2</v>
      </c>
    </row>
    <row r="675" spans="1:5" ht="15">
      <c r="A675" t="s">
        <v>469</v>
      </c>
      <c r="B675" t="s">
        <v>704</v>
      </c>
      <c r="D675">
        <v>4</v>
      </c>
      <c r="E675">
        <v>3</v>
      </c>
    </row>
    <row r="676" spans="1:5" ht="15">
      <c r="A676" t="s">
        <v>469</v>
      </c>
      <c r="B676" t="s">
        <v>705</v>
      </c>
      <c r="D676">
        <v>1</v>
      </c>
      <c r="E676">
        <v>1</v>
      </c>
    </row>
    <row r="677" spans="1:5" ht="15">
      <c r="A677" t="s">
        <v>469</v>
      </c>
      <c r="B677" t="s">
        <v>1231</v>
      </c>
      <c r="D677">
        <v>1</v>
      </c>
      <c r="E677">
        <v>1</v>
      </c>
    </row>
    <row r="678" spans="1:5" ht="15">
      <c r="A678" t="s">
        <v>469</v>
      </c>
      <c r="B678" t="s">
        <v>1231</v>
      </c>
      <c r="D678">
        <v>2</v>
      </c>
      <c r="E678">
        <v>2</v>
      </c>
    </row>
    <row r="679" spans="1:5" ht="15">
      <c r="A679" t="s">
        <v>469</v>
      </c>
      <c r="B679" t="s">
        <v>1231</v>
      </c>
      <c r="D679">
        <v>3</v>
      </c>
      <c r="E679">
        <v>3</v>
      </c>
    </row>
    <row r="680" spans="1:5" ht="15">
      <c r="A680" t="s">
        <v>469</v>
      </c>
      <c r="B680" t="s">
        <v>1231</v>
      </c>
      <c r="D680">
        <v>1</v>
      </c>
      <c r="E680">
        <v>1</v>
      </c>
    </row>
    <row r="681" spans="1:5" ht="15">
      <c r="A681" t="s">
        <v>469</v>
      </c>
      <c r="B681" t="s">
        <v>1232</v>
      </c>
      <c r="D681">
        <v>1</v>
      </c>
      <c r="E681">
        <v>1</v>
      </c>
    </row>
    <row r="682" spans="1:11" ht="15">
      <c r="A682" t="s">
        <v>469</v>
      </c>
      <c r="B682" t="s">
        <v>1233</v>
      </c>
      <c r="D682">
        <v>1</v>
      </c>
      <c r="E682">
        <v>1</v>
      </c>
      <c r="K682" t="s">
        <v>1225</v>
      </c>
    </row>
    <row r="683" spans="1:11" ht="15">
      <c r="A683" t="s">
        <v>469</v>
      </c>
      <c r="B683" t="s">
        <v>1233</v>
      </c>
      <c r="D683">
        <v>2</v>
      </c>
      <c r="E683">
        <v>2</v>
      </c>
      <c r="K683" t="s">
        <v>1225</v>
      </c>
    </row>
    <row r="684" spans="1:5" ht="15">
      <c r="A684" t="s">
        <v>469</v>
      </c>
      <c r="B684" t="s">
        <v>1234</v>
      </c>
      <c r="D684">
        <v>2</v>
      </c>
      <c r="E684">
        <v>2</v>
      </c>
    </row>
    <row r="685" spans="1:5" ht="15">
      <c r="A685" t="s">
        <v>469</v>
      </c>
      <c r="B685" t="s">
        <v>1234</v>
      </c>
      <c r="D685">
        <v>3</v>
      </c>
      <c r="E685">
        <v>2</v>
      </c>
    </row>
    <row r="686" spans="1:5" ht="15">
      <c r="A686" t="s">
        <v>469</v>
      </c>
      <c r="B686" t="s">
        <v>1235</v>
      </c>
      <c r="D686">
        <v>1</v>
      </c>
      <c r="E686">
        <v>1</v>
      </c>
    </row>
    <row r="687" spans="1:5" ht="15">
      <c r="A687" t="s">
        <v>469</v>
      </c>
      <c r="B687" t="s">
        <v>1235</v>
      </c>
      <c r="D687">
        <v>2</v>
      </c>
      <c r="E687">
        <v>1</v>
      </c>
    </row>
    <row r="688" spans="1:5" ht="15">
      <c r="A688" t="s">
        <v>469</v>
      </c>
      <c r="B688" t="s">
        <v>1235</v>
      </c>
      <c r="D688">
        <v>3</v>
      </c>
      <c r="E688">
        <v>2</v>
      </c>
    </row>
    <row r="689" spans="1:5" ht="15">
      <c r="A689" t="s">
        <v>469</v>
      </c>
      <c r="B689" t="s">
        <v>1236</v>
      </c>
      <c r="D689">
        <v>1</v>
      </c>
      <c r="E689">
        <v>1</v>
      </c>
    </row>
    <row r="690" spans="1:5" ht="15">
      <c r="A690" t="s">
        <v>469</v>
      </c>
      <c r="B690" t="s">
        <v>1236</v>
      </c>
      <c r="D690">
        <v>2</v>
      </c>
      <c r="E690">
        <v>2</v>
      </c>
    </row>
    <row r="691" spans="1:5" ht="15">
      <c r="A691" t="s">
        <v>469</v>
      </c>
      <c r="B691" t="s">
        <v>1237</v>
      </c>
      <c r="D691">
        <v>1</v>
      </c>
      <c r="E691">
        <v>1</v>
      </c>
    </row>
    <row r="692" spans="1:5" ht="15">
      <c r="A692" t="s">
        <v>469</v>
      </c>
      <c r="B692" t="s">
        <v>1238</v>
      </c>
      <c r="D692">
        <v>1</v>
      </c>
      <c r="E692">
        <v>1</v>
      </c>
    </row>
    <row r="693" spans="1:8" ht="15">
      <c r="A693" t="s">
        <v>469</v>
      </c>
      <c r="B693" t="s">
        <v>247</v>
      </c>
      <c r="D693">
        <v>2</v>
      </c>
      <c r="E693">
        <v>2</v>
      </c>
      <c r="H693" t="s">
        <v>355</v>
      </c>
    </row>
    <row r="694" spans="1:5" ht="15">
      <c r="A694" t="s">
        <v>469</v>
      </c>
      <c r="B694" t="s">
        <v>1239</v>
      </c>
      <c r="D694">
        <v>1</v>
      </c>
      <c r="E694">
        <v>1</v>
      </c>
    </row>
    <row r="695" spans="1:5" ht="15">
      <c r="A695" t="s">
        <v>469</v>
      </c>
      <c r="B695" t="s">
        <v>1240</v>
      </c>
      <c r="D695">
        <v>2</v>
      </c>
      <c r="E695">
        <v>2</v>
      </c>
    </row>
    <row r="696" spans="1:5" ht="15">
      <c r="A696" t="s">
        <v>469</v>
      </c>
      <c r="B696" t="s">
        <v>1241</v>
      </c>
      <c r="D696">
        <v>1</v>
      </c>
      <c r="E696">
        <v>1</v>
      </c>
    </row>
    <row r="697" spans="1:5" ht="15">
      <c r="A697" t="s">
        <v>469</v>
      </c>
      <c r="B697" t="s">
        <v>1242</v>
      </c>
      <c r="D697">
        <v>1</v>
      </c>
      <c r="E697">
        <v>1</v>
      </c>
    </row>
    <row r="698" spans="1:5" ht="15">
      <c r="A698" t="s">
        <v>469</v>
      </c>
      <c r="B698" t="s">
        <v>221</v>
      </c>
      <c r="D698">
        <v>2</v>
      </c>
      <c r="E698">
        <v>2</v>
      </c>
    </row>
    <row r="699" spans="1:5" ht="15">
      <c r="A699" t="s">
        <v>469</v>
      </c>
      <c r="B699" t="s">
        <v>221</v>
      </c>
      <c r="D699">
        <v>3</v>
      </c>
      <c r="E699">
        <v>3</v>
      </c>
    </row>
    <row r="700" spans="1:5" ht="15">
      <c r="A700" t="s">
        <v>469</v>
      </c>
      <c r="B700" t="s">
        <v>83</v>
      </c>
      <c r="D700">
        <v>1</v>
      </c>
      <c r="E700">
        <v>1</v>
      </c>
    </row>
    <row r="701" spans="1:5" ht="15">
      <c r="A701" t="s">
        <v>469</v>
      </c>
      <c r="B701" t="s">
        <v>83</v>
      </c>
      <c r="D701">
        <v>2</v>
      </c>
      <c r="E701">
        <v>2</v>
      </c>
    </row>
    <row r="702" spans="1:5" ht="15">
      <c r="A702" t="s">
        <v>469</v>
      </c>
      <c r="B702" t="s">
        <v>83</v>
      </c>
      <c r="D702">
        <v>3</v>
      </c>
      <c r="E702">
        <v>3</v>
      </c>
    </row>
    <row r="703" spans="1:11" ht="15">
      <c r="A703" t="s">
        <v>469</v>
      </c>
      <c r="B703" t="s">
        <v>95</v>
      </c>
      <c r="D703">
        <v>2</v>
      </c>
      <c r="E703">
        <v>2</v>
      </c>
      <c r="K703" t="s">
        <v>1218</v>
      </c>
    </row>
    <row r="704" spans="1:5" ht="15">
      <c r="A704" t="s">
        <v>469</v>
      </c>
      <c r="B704" t="s">
        <v>298</v>
      </c>
      <c r="D704">
        <v>1</v>
      </c>
      <c r="E704">
        <v>1</v>
      </c>
    </row>
    <row r="705" spans="1:5" ht="15">
      <c r="A705" t="s">
        <v>469</v>
      </c>
      <c r="B705" t="s">
        <v>298</v>
      </c>
      <c r="D705">
        <v>2</v>
      </c>
      <c r="E705">
        <v>2</v>
      </c>
    </row>
    <row r="706" spans="1:5" ht="15">
      <c r="A706" t="s">
        <v>469</v>
      </c>
      <c r="B706" t="s">
        <v>433</v>
      </c>
      <c r="D706">
        <v>1</v>
      </c>
      <c r="E706">
        <v>1</v>
      </c>
    </row>
    <row r="707" spans="1:5" ht="15">
      <c r="A707" t="s">
        <v>469</v>
      </c>
      <c r="B707" t="s">
        <v>487</v>
      </c>
      <c r="D707">
        <v>3</v>
      </c>
      <c r="E707">
        <v>3</v>
      </c>
    </row>
    <row r="708" spans="1:5" ht="15">
      <c r="A708" t="s">
        <v>469</v>
      </c>
      <c r="B708" t="s">
        <v>488</v>
      </c>
      <c r="D708">
        <v>3</v>
      </c>
      <c r="E708">
        <v>3</v>
      </c>
    </row>
    <row r="709" spans="1:5" ht="15">
      <c r="A709" t="s">
        <v>469</v>
      </c>
      <c r="B709" t="s">
        <v>706</v>
      </c>
      <c r="D709">
        <v>2</v>
      </c>
      <c r="E709">
        <v>2</v>
      </c>
    </row>
    <row r="710" spans="1:5" ht="15">
      <c r="A710" t="s">
        <v>469</v>
      </c>
      <c r="B710" t="s">
        <v>707</v>
      </c>
      <c r="D710">
        <v>2</v>
      </c>
      <c r="E710">
        <v>2</v>
      </c>
    </row>
    <row r="711" spans="1:5" ht="15">
      <c r="A711" t="s">
        <v>469</v>
      </c>
      <c r="B711" t="s">
        <v>1243</v>
      </c>
      <c r="D711">
        <v>1</v>
      </c>
      <c r="E711">
        <v>1</v>
      </c>
    </row>
    <row r="712" spans="1:5" ht="15">
      <c r="A712" t="s">
        <v>469</v>
      </c>
      <c r="B712" t="s">
        <v>244</v>
      </c>
      <c r="D712">
        <v>1</v>
      </c>
      <c r="E712">
        <v>1</v>
      </c>
    </row>
    <row r="713" spans="1:5" ht="15">
      <c r="A713" t="s">
        <v>469</v>
      </c>
      <c r="B713" t="s">
        <v>245</v>
      </c>
      <c r="D713">
        <v>1</v>
      </c>
      <c r="E713">
        <v>1</v>
      </c>
    </row>
    <row r="714" spans="1:5" ht="15">
      <c r="A714" t="s">
        <v>469</v>
      </c>
      <c r="B714" t="s">
        <v>182</v>
      </c>
      <c r="D714">
        <v>1</v>
      </c>
      <c r="E714">
        <v>1</v>
      </c>
    </row>
    <row r="715" spans="1:5" ht="15">
      <c r="A715" t="s">
        <v>469</v>
      </c>
      <c r="B715" t="s">
        <v>489</v>
      </c>
      <c r="D715">
        <v>1</v>
      </c>
      <c r="E715">
        <v>1</v>
      </c>
    </row>
    <row r="716" spans="1:5" ht="15">
      <c r="A716" t="s">
        <v>469</v>
      </c>
      <c r="B716" t="s">
        <v>489</v>
      </c>
      <c r="D716">
        <v>3</v>
      </c>
      <c r="E716">
        <v>3</v>
      </c>
    </row>
    <row r="717" spans="1:5" ht="15">
      <c r="A717" t="s">
        <v>469</v>
      </c>
      <c r="B717" t="s">
        <v>490</v>
      </c>
      <c r="D717">
        <v>1</v>
      </c>
      <c r="E717">
        <v>1</v>
      </c>
    </row>
    <row r="718" spans="1:5" ht="15">
      <c r="A718" t="s">
        <v>469</v>
      </c>
      <c r="B718" t="s">
        <v>490</v>
      </c>
      <c r="D718">
        <v>2</v>
      </c>
      <c r="E718">
        <v>2</v>
      </c>
    </row>
    <row r="719" spans="1:5" ht="15">
      <c r="A719" t="s">
        <v>469</v>
      </c>
      <c r="B719" t="s">
        <v>491</v>
      </c>
      <c r="D719">
        <v>1</v>
      </c>
      <c r="E719">
        <v>1</v>
      </c>
    </row>
    <row r="720" spans="1:5" ht="15">
      <c r="A720" t="s">
        <v>469</v>
      </c>
      <c r="B720" t="s">
        <v>492</v>
      </c>
      <c r="D720">
        <v>1</v>
      </c>
      <c r="E720">
        <v>1</v>
      </c>
    </row>
    <row r="721" spans="1:5" ht="15">
      <c r="A721" t="s">
        <v>469</v>
      </c>
      <c r="B721" t="s">
        <v>492</v>
      </c>
      <c r="D721">
        <v>2</v>
      </c>
      <c r="E721">
        <v>2</v>
      </c>
    </row>
    <row r="722" spans="1:5" ht="15">
      <c r="A722" t="s">
        <v>469</v>
      </c>
      <c r="B722" t="s">
        <v>492</v>
      </c>
      <c r="D722">
        <v>2</v>
      </c>
      <c r="E722">
        <v>2</v>
      </c>
    </row>
    <row r="723" spans="1:5" ht="15">
      <c r="A723" t="s">
        <v>469</v>
      </c>
      <c r="B723" t="s">
        <v>493</v>
      </c>
      <c r="D723">
        <v>1</v>
      </c>
      <c r="E723">
        <v>1</v>
      </c>
    </row>
    <row r="724" spans="1:8" ht="15">
      <c r="A724" t="s">
        <v>1244</v>
      </c>
      <c r="H724" t="s">
        <v>1245</v>
      </c>
    </row>
    <row r="725" spans="1:8" ht="15">
      <c r="A725" t="s">
        <v>1246</v>
      </c>
      <c r="H725" t="s">
        <v>1247</v>
      </c>
    </row>
    <row r="726" spans="1:9" ht="15">
      <c r="A726" t="s">
        <v>1248</v>
      </c>
      <c r="H726" t="s">
        <v>355</v>
      </c>
      <c r="I726">
        <v>4</v>
      </c>
    </row>
    <row r="727" spans="1:9" ht="15">
      <c r="A727" t="s">
        <v>1249</v>
      </c>
      <c r="H727" t="s">
        <v>1250</v>
      </c>
      <c r="I727">
        <f>(2*2)+(1*1)</f>
        <v>5</v>
      </c>
    </row>
    <row r="728" spans="1:8" ht="15">
      <c r="A728" t="s">
        <v>1251</v>
      </c>
      <c r="H728" t="s">
        <v>1252</v>
      </c>
    </row>
    <row r="729" ht="15">
      <c r="A729" t="s">
        <v>1253</v>
      </c>
    </row>
    <row r="730" ht="15">
      <c r="A730" t="s">
        <v>1254</v>
      </c>
    </row>
    <row r="731" spans="1:8" ht="15">
      <c r="A731" t="s">
        <v>1255</v>
      </c>
      <c r="H731" t="s">
        <v>1256</v>
      </c>
    </row>
    <row r="732" spans="1:8" ht="15">
      <c r="A732" t="s">
        <v>1257</v>
      </c>
      <c r="H732" t="s">
        <v>1258</v>
      </c>
    </row>
    <row r="733" spans="1:8" ht="15">
      <c r="A733" t="s">
        <v>1259</v>
      </c>
      <c r="H733" t="s">
        <v>1260</v>
      </c>
    </row>
    <row r="734" ht="15">
      <c r="A734" t="s">
        <v>1261</v>
      </c>
    </row>
    <row r="735" ht="15">
      <c r="A735" t="s">
        <v>1262</v>
      </c>
    </row>
    <row r="736" ht="15">
      <c r="A736" t="s">
        <v>1263</v>
      </c>
    </row>
    <row r="737" ht="15">
      <c r="A737" t="s">
        <v>1134</v>
      </c>
    </row>
    <row r="738" ht="15">
      <c r="A738" t="s">
        <v>1264</v>
      </c>
    </row>
    <row r="739" spans="1:4" ht="15">
      <c r="A739" t="s">
        <v>469</v>
      </c>
      <c r="B739" t="s">
        <v>470</v>
      </c>
      <c r="C739">
        <v>2175</v>
      </c>
      <c r="D739">
        <v>1</v>
      </c>
    </row>
    <row r="740" spans="1:4" ht="15">
      <c r="A740" t="s">
        <v>469</v>
      </c>
      <c r="B740" t="s">
        <v>470</v>
      </c>
      <c r="C740">
        <v>2176</v>
      </c>
      <c r="D740">
        <v>2</v>
      </c>
    </row>
    <row r="741" spans="1:4" ht="15">
      <c r="A741" t="s">
        <v>469</v>
      </c>
      <c r="B741" t="s">
        <v>470</v>
      </c>
      <c r="C741">
        <v>2177</v>
      </c>
      <c r="D741">
        <v>3</v>
      </c>
    </row>
    <row r="742" spans="1:4" ht="15">
      <c r="A742" t="s">
        <v>469</v>
      </c>
      <c r="B742" t="s">
        <v>470</v>
      </c>
      <c r="C742">
        <v>2178</v>
      </c>
      <c r="D742">
        <v>4</v>
      </c>
    </row>
    <row r="743" spans="1:4" ht="15">
      <c r="A743" t="s">
        <v>469</v>
      </c>
      <c r="B743" t="s">
        <v>470</v>
      </c>
      <c r="C743">
        <v>2179</v>
      </c>
      <c r="D743">
        <v>5</v>
      </c>
    </row>
    <row r="744" spans="1:4" ht="15">
      <c r="A744" t="s">
        <v>469</v>
      </c>
      <c r="B744" t="s">
        <v>470</v>
      </c>
      <c r="C744">
        <v>2180</v>
      </c>
      <c r="D744">
        <v>6</v>
      </c>
    </row>
    <row r="745" spans="1:11" ht="15">
      <c r="A745" t="s">
        <v>469</v>
      </c>
      <c r="B745" t="s">
        <v>470</v>
      </c>
      <c r="C745">
        <v>2181</v>
      </c>
      <c r="D745">
        <v>7</v>
      </c>
      <c r="G745">
        <f>(20+65)/2</f>
        <v>42.5</v>
      </c>
      <c r="H745" t="s">
        <v>388</v>
      </c>
      <c r="K745" t="s">
        <v>1265</v>
      </c>
    </row>
    <row r="746" spans="1:4" ht="15">
      <c r="A746" t="s">
        <v>469</v>
      </c>
      <c r="B746" t="s">
        <v>471</v>
      </c>
      <c r="C746">
        <v>2294</v>
      </c>
      <c r="D746">
        <v>1</v>
      </c>
    </row>
    <row r="747" spans="1:4" ht="15">
      <c r="A747" t="s">
        <v>469</v>
      </c>
      <c r="B747" t="s">
        <v>471</v>
      </c>
      <c r="C747">
        <v>2296</v>
      </c>
      <c r="D747">
        <v>2</v>
      </c>
    </row>
    <row r="748" spans="1:4" ht="15">
      <c r="A748" t="s">
        <v>469</v>
      </c>
      <c r="B748" t="s">
        <v>471</v>
      </c>
      <c r="C748">
        <v>2298</v>
      </c>
      <c r="D748">
        <v>3</v>
      </c>
    </row>
    <row r="749" spans="1:4" ht="15">
      <c r="A749" t="s">
        <v>469</v>
      </c>
      <c r="B749" t="s">
        <v>471</v>
      </c>
      <c r="C749">
        <v>2302</v>
      </c>
      <c r="D749">
        <v>4</v>
      </c>
    </row>
    <row r="750" spans="1:4" ht="15">
      <c r="A750" t="s">
        <v>469</v>
      </c>
      <c r="B750" t="s">
        <v>471</v>
      </c>
      <c r="C750">
        <v>2304</v>
      </c>
      <c r="D750">
        <v>5</v>
      </c>
    </row>
    <row r="751" spans="1:8" ht="15">
      <c r="A751" t="s">
        <v>469</v>
      </c>
      <c r="B751" t="s">
        <v>471</v>
      </c>
      <c r="C751">
        <v>2305</v>
      </c>
      <c r="D751">
        <v>5</v>
      </c>
      <c r="G751">
        <v>60</v>
      </c>
      <c r="H751" t="s">
        <v>388</v>
      </c>
    </row>
    <row r="752" spans="1:4" ht="15">
      <c r="A752" t="s">
        <v>469</v>
      </c>
      <c r="B752" t="s">
        <v>472</v>
      </c>
      <c r="C752">
        <v>2281</v>
      </c>
      <c r="D752">
        <v>1</v>
      </c>
    </row>
    <row r="753" spans="1:4" ht="15">
      <c r="A753" t="s">
        <v>469</v>
      </c>
      <c r="B753" t="s">
        <v>472</v>
      </c>
      <c r="C753">
        <v>2282</v>
      </c>
      <c r="D753">
        <v>2</v>
      </c>
    </row>
    <row r="754" spans="1:4" ht="15">
      <c r="A754" t="s">
        <v>469</v>
      </c>
      <c r="B754" t="s">
        <v>472</v>
      </c>
      <c r="C754">
        <v>2284</v>
      </c>
      <c r="D754">
        <v>4</v>
      </c>
    </row>
    <row r="755" spans="1:4" ht="15">
      <c r="A755" t="s">
        <v>469</v>
      </c>
      <c r="B755" t="s">
        <v>472</v>
      </c>
      <c r="C755">
        <v>2286</v>
      </c>
      <c r="D755">
        <v>6</v>
      </c>
    </row>
    <row r="756" spans="1:4" ht="15">
      <c r="A756" t="s">
        <v>469</v>
      </c>
      <c r="B756" t="s">
        <v>472</v>
      </c>
      <c r="C756">
        <v>2287</v>
      </c>
      <c r="D756">
        <v>7</v>
      </c>
    </row>
    <row r="757" spans="1:4" ht="15">
      <c r="A757" t="s">
        <v>469</v>
      </c>
      <c r="B757" t="s">
        <v>472</v>
      </c>
      <c r="C757">
        <v>2289</v>
      </c>
      <c r="D757">
        <v>8</v>
      </c>
    </row>
    <row r="758" spans="1:4" ht="15">
      <c r="A758" t="s">
        <v>469</v>
      </c>
      <c r="B758" t="s">
        <v>472</v>
      </c>
      <c r="C758">
        <v>2251</v>
      </c>
      <c r="D758">
        <v>9</v>
      </c>
    </row>
    <row r="759" spans="1:4" ht="15">
      <c r="A759" t="s">
        <v>469</v>
      </c>
      <c r="B759" t="s">
        <v>472</v>
      </c>
      <c r="C759">
        <v>2292</v>
      </c>
      <c r="D759">
        <v>10</v>
      </c>
    </row>
    <row r="760" spans="1:4" ht="15">
      <c r="A760" t="s">
        <v>469</v>
      </c>
      <c r="B760" t="s">
        <v>472</v>
      </c>
      <c r="C760">
        <v>2301</v>
      </c>
      <c r="D760">
        <v>15</v>
      </c>
    </row>
    <row r="761" spans="1:8" ht="15">
      <c r="A761" t="s">
        <v>469</v>
      </c>
      <c r="B761" t="s">
        <v>472</v>
      </c>
      <c r="C761">
        <v>2303</v>
      </c>
      <c r="D761">
        <v>16</v>
      </c>
      <c r="G761">
        <v>145</v>
      </c>
      <c r="H761" t="s">
        <v>388</v>
      </c>
    </row>
    <row r="762" spans="1:4" ht="15">
      <c r="A762" t="s">
        <v>469</v>
      </c>
      <c r="B762" t="s">
        <v>473</v>
      </c>
      <c r="C762">
        <v>2288</v>
      </c>
      <c r="D762">
        <v>1</v>
      </c>
    </row>
    <row r="763" spans="1:4" ht="15">
      <c r="A763" t="s">
        <v>469</v>
      </c>
      <c r="B763" t="s">
        <v>473</v>
      </c>
      <c r="C763">
        <v>2290</v>
      </c>
      <c r="D763">
        <v>2</v>
      </c>
    </row>
    <row r="764" spans="1:4" ht="15">
      <c r="A764" t="s">
        <v>469</v>
      </c>
      <c r="B764" t="s">
        <v>473</v>
      </c>
      <c r="C764">
        <v>2283</v>
      </c>
      <c r="D764">
        <v>3</v>
      </c>
    </row>
    <row r="765" spans="1:4" ht="15">
      <c r="A765" t="s">
        <v>469</v>
      </c>
      <c r="B765" t="s">
        <v>473</v>
      </c>
      <c r="C765">
        <v>2293</v>
      </c>
      <c r="D765">
        <v>3</v>
      </c>
    </row>
    <row r="766" spans="1:8" ht="15">
      <c r="A766" t="s">
        <v>469</v>
      </c>
      <c r="B766" t="s">
        <v>473</v>
      </c>
      <c r="C766">
        <v>2285</v>
      </c>
      <c r="D766">
        <v>5</v>
      </c>
      <c r="G766">
        <v>35</v>
      </c>
      <c r="H766" t="s">
        <v>388</v>
      </c>
    </row>
    <row r="767" spans="1:11" ht="15">
      <c r="A767" t="s">
        <v>474</v>
      </c>
      <c r="B767" t="s">
        <v>475</v>
      </c>
      <c r="C767">
        <v>5063</v>
      </c>
      <c r="D767">
        <v>1</v>
      </c>
      <c r="E767">
        <v>1</v>
      </c>
      <c r="G767">
        <v>10.25</v>
      </c>
      <c r="H767" t="s">
        <v>71</v>
      </c>
      <c r="I767">
        <v>4</v>
      </c>
      <c r="J767">
        <f>(G767/100)*I767</f>
        <v>0.41</v>
      </c>
      <c r="K767" t="s">
        <v>496</v>
      </c>
    </row>
    <row r="768" spans="1:11" ht="15">
      <c r="A768" t="s">
        <v>474</v>
      </c>
      <c r="B768" t="s">
        <v>475</v>
      </c>
      <c r="C768">
        <v>5066</v>
      </c>
      <c r="D768">
        <v>2</v>
      </c>
      <c r="E768">
        <v>1</v>
      </c>
      <c r="G768">
        <v>11.2</v>
      </c>
      <c r="H768" t="s">
        <v>71</v>
      </c>
      <c r="I768">
        <v>4</v>
      </c>
      <c r="J768">
        <f aca="true" t="shared" si="7" ref="J768:J831">(G768/100)*I768</f>
        <v>0.44799999999999995</v>
      </c>
      <c r="K768" t="s">
        <v>497</v>
      </c>
    </row>
    <row r="769" spans="1:11" ht="15">
      <c r="A769" t="s">
        <v>474</v>
      </c>
      <c r="B769" t="s">
        <v>462</v>
      </c>
      <c r="C769">
        <v>5050</v>
      </c>
      <c r="D769">
        <v>1</v>
      </c>
      <c r="E769">
        <v>1</v>
      </c>
      <c r="G769">
        <v>10</v>
      </c>
      <c r="H769" t="s">
        <v>71</v>
      </c>
      <c r="I769">
        <v>4</v>
      </c>
      <c r="J769">
        <f t="shared" si="7"/>
        <v>0.4</v>
      </c>
      <c r="K769" t="s">
        <v>498</v>
      </c>
    </row>
    <row r="770" spans="1:11" ht="15">
      <c r="A770" t="s">
        <v>474</v>
      </c>
      <c r="B770" t="s">
        <v>462</v>
      </c>
      <c r="C770">
        <v>5061</v>
      </c>
      <c r="D770">
        <v>2</v>
      </c>
      <c r="E770">
        <v>1</v>
      </c>
      <c r="G770">
        <v>9.2</v>
      </c>
      <c r="H770" t="s">
        <v>71</v>
      </c>
      <c r="I770">
        <v>4</v>
      </c>
      <c r="J770">
        <f t="shared" si="7"/>
        <v>0.368</v>
      </c>
      <c r="K770" t="s">
        <v>499</v>
      </c>
    </row>
    <row r="771" spans="1:11" ht="15">
      <c r="A771" t="s">
        <v>474</v>
      </c>
      <c r="B771" t="s">
        <v>462</v>
      </c>
      <c r="C771">
        <v>5064</v>
      </c>
      <c r="D771">
        <v>3</v>
      </c>
      <c r="E771">
        <v>1</v>
      </c>
      <c r="G771">
        <v>9.8</v>
      </c>
      <c r="H771" t="s">
        <v>71</v>
      </c>
      <c r="I771">
        <v>4</v>
      </c>
      <c r="J771">
        <f t="shared" si="7"/>
        <v>0.392</v>
      </c>
      <c r="K771" t="s">
        <v>499</v>
      </c>
    </row>
    <row r="772" spans="1:11" ht="15">
      <c r="A772" t="s">
        <v>474</v>
      </c>
      <c r="B772" t="s">
        <v>462</v>
      </c>
      <c r="C772">
        <v>5067</v>
      </c>
      <c r="D772">
        <v>4</v>
      </c>
      <c r="E772">
        <v>1</v>
      </c>
      <c r="G772">
        <v>14.4</v>
      </c>
      <c r="H772" t="s">
        <v>71</v>
      </c>
      <c r="I772">
        <v>4</v>
      </c>
      <c r="J772">
        <f t="shared" si="7"/>
        <v>0.5760000000000001</v>
      </c>
      <c r="K772" t="s">
        <v>500</v>
      </c>
    </row>
    <row r="773" spans="1:11" ht="15">
      <c r="A773" t="s">
        <v>474</v>
      </c>
      <c r="B773" t="s">
        <v>461</v>
      </c>
      <c r="C773">
        <v>5044</v>
      </c>
      <c r="D773">
        <v>1</v>
      </c>
      <c r="E773">
        <v>1</v>
      </c>
      <c r="G773">
        <v>9.2</v>
      </c>
      <c r="H773" t="s">
        <v>71</v>
      </c>
      <c r="I773">
        <v>4</v>
      </c>
      <c r="J773">
        <f t="shared" si="7"/>
        <v>0.368</v>
      </c>
      <c r="K773" t="s">
        <v>498</v>
      </c>
    </row>
    <row r="774" spans="1:11" ht="15">
      <c r="A774" t="s">
        <v>474</v>
      </c>
      <c r="B774" t="s">
        <v>461</v>
      </c>
      <c r="C774">
        <v>5062</v>
      </c>
      <c r="D774">
        <v>2</v>
      </c>
      <c r="E774">
        <v>1</v>
      </c>
      <c r="G774">
        <v>10.4</v>
      </c>
      <c r="H774" t="s">
        <v>71</v>
      </c>
      <c r="I774">
        <v>4</v>
      </c>
      <c r="J774">
        <f t="shared" si="7"/>
        <v>0.41600000000000004</v>
      </c>
      <c r="K774" t="s">
        <v>499</v>
      </c>
    </row>
    <row r="775" spans="1:11" ht="15">
      <c r="A775" t="s">
        <v>474</v>
      </c>
      <c r="B775" t="s">
        <v>461</v>
      </c>
      <c r="C775">
        <v>5065</v>
      </c>
      <c r="D775">
        <v>3</v>
      </c>
      <c r="E775">
        <v>1</v>
      </c>
      <c r="G775">
        <v>7.6</v>
      </c>
      <c r="H775" t="s">
        <v>71</v>
      </c>
      <c r="I775">
        <v>4</v>
      </c>
      <c r="J775">
        <f t="shared" si="7"/>
        <v>0.304</v>
      </c>
      <c r="K775" t="s">
        <v>499</v>
      </c>
    </row>
    <row r="776" spans="1:11" ht="15">
      <c r="A776" t="s">
        <v>474</v>
      </c>
      <c r="B776" t="s">
        <v>461</v>
      </c>
      <c r="C776">
        <v>5068</v>
      </c>
      <c r="D776">
        <v>4</v>
      </c>
      <c r="E776">
        <v>1</v>
      </c>
      <c r="G776">
        <v>12.8</v>
      </c>
      <c r="H776" t="s">
        <v>71</v>
      </c>
      <c r="I776">
        <v>4</v>
      </c>
      <c r="J776">
        <f t="shared" si="7"/>
        <v>0.512</v>
      </c>
      <c r="K776" t="s">
        <v>500</v>
      </c>
    </row>
    <row r="777" spans="1:11" ht="15">
      <c r="A777" t="s">
        <v>474</v>
      </c>
      <c r="B777" t="s">
        <v>476</v>
      </c>
      <c r="C777">
        <v>5038</v>
      </c>
      <c r="D777">
        <v>1</v>
      </c>
      <c r="E777">
        <v>1</v>
      </c>
      <c r="G777">
        <v>5.6</v>
      </c>
      <c r="H777" t="s">
        <v>71</v>
      </c>
      <c r="I777">
        <v>4</v>
      </c>
      <c r="J777">
        <f t="shared" si="7"/>
        <v>0.22399999999999998</v>
      </c>
      <c r="K777" t="s">
        <v>498</v>
      </c>
    </row>
    <row r="778" spans="1:11" ht="15">
      <c r="A778" t="s">
        <v>474</v>
      </c>
      <c r="B778" t="s">
        <v>476</v>
      </c>
      <c r="C778">
        <v>5040</v>
      </c>
      <c r="D778">
        <v>2</v>
      </c>
      <c r="E778">
        <v>1</v>
      </c>
      <c r="G778">
        <v>8</v>
      </c>
      <c r="H778" t="s">
        <v>71</v>
      </c>
      <c r="I778">
        <v>4</v>
      </c>
      <c r="J778">
        <f t="shared" si="7"/>
        <v>0.32</v>
      </c>
      <c r="K778" t="s">
        <v>499</v>
      </c>
    </row>
    <row r="779" spans="1:11" ht="15">
      <c r="A779" t="s">
        <v>474</v>
      </c>
      <c r="B779" t="s">
        <v>476</v>
      </c>
      <c r="C779">
        <v>5042</v>
      </c>
      <c r="D779">
        <v>3</v>
      </c>
      <c r="E779">
        <v>1</v>
      </c>
      <c r="G779">
        <v>25</v>
      </c>
      <c r="H779" t="s">
        <v>71</v>
      </c>
      <c r="I779">
        <v>4</v>
      </c>
      <c r="J779">
        <f t="shared" si="7"/>
        <v>1</v>
      </c>
      <c r="K779" t="s">
        <v>499</v>
      </c>
    </row>
    <row r="780" spans="1:11" ht="15">
      <c r="A780" t="s">
        <v>474</v>
      </c>
      <c r="B780" t="s">
        <v>476</v>
      </c>
      <c r="C780">
        <v>5047</v>
      </c>
      <c r="D780">
        <v>4</v>
      </c>
      <c r="E780">
        <v>1</v>
      </c>
      <c r="G780">
        <v>7.4</v>
      </c>
      <c r="H780" t="s">
        <v>71</v>
      </c>
      <c r="I780">
        <v>4</v>
      </c>
      <c r="J780">
        <f t="shared" si="7"/>
        <v>0.29600000000000004</v>
      </c>
      <c r="K780" t="s">
        <v>499</v>
      </c>
    </row>
    <row r="781" spans="1:11" ht="15">
      <c r="A781" t="s">
        <v>474</v>
      </c>
      <c r="B781" t="s">
        <v>23</v>
      </c>
      <c r="C781">
        <v>5069</v>
      </c>
      <c r="D781">
        <v>1</v>
      </c>
      <c r="E781">
        <v>1</v>
      </c>
      <c r="G781">
        <v>6.2</v>
      </c>
      <c r="H781" t="s">
        <v>71</v>
      </c>
      <c r="I781">
        <v>4</v>
      </c>
      <c r="J781">
        <f t="shared" si="7"/>
        <v>0.248</v>
      </c>
      <c r="K781" t="s">
        <v>501</v>
      </c>
    </row>
    <row r="782" spans="1:11" ht="15">
      <c r="A782" t="s">
        <v>474</v>
      </c>
      <c r="B782" t="s">
        <v>23</v>
      </c>
      <c r="C782">
        <v>5070</v>
      </c>
      <c r="D782">
        <v>2</v>
      </c>
      <c r="E782">
        <v>1</v>
      </c>
      <c r="G782">
        <v>6</v>
      </c>
      <c r="H782" t="s">
        <v>71</v>
      </c>
      <c r="I782">
        <v>4</v>
      </c>
      <c r="J782">
        <f t="shared" si="7"/>
        <v>0.24</v>
      </c>
      <c r="K782" t="s">
        <v>502</v>
      </c>
    </row>
    <row r="783" spans="1:11" ht="15">
      <c r="A783" t="s">
        <v>474</v>
      </c>
      <c r="B783" t="s">
        <v>457</v>
      </c>
      <c r="C783">
        <v>5053</v>
      </c>
      <c r="D783">
        <v>1</v>
      </c>
      <c r="E783">
        <v>1</v>
      </c>
      <c r="G783">
        <v>10</v>
      </c>
      <c r="H783" t="s">
        <v>71</v>
      </c>
      <c r="I783">
        <v>4</v>
      </c>
      <c r="J783">
        <f t="shared" si="7"/>
        <v>0.4</v>
      </c>
      <c r="K783" t="s">
        <v>503</v>
      </c>
    </row>
    <row r="784" spans="1:11" ht="15">
      <c r="A784" t="s">
        <v>474</v>
      </c>
      <c r="B784" t="s">
        <v>457</v>
      </c>
      <c r="C784">
        <v>5077</v>
      </c>
      <c r="D784">
        <v>2</v>
      </c>
      <c r="E784">
        <v>1</v>
      </c>
      <c r="G784">
        <v>28</v>
      </c>
      <c r="H784" t="s">
        <v>71</v>
      </c>
      <c r="I784">
        <v>4</v>
      </c>
      <c r="J784">
        <f t="shared" si="7"/>
        <v>1.12</v>
      </c>
      <c r="K784" t="s">
        <v>504</v>
      </c>
    </row>
    <row r="785" spans="1:11" ht="15">
      <c r="A785" t="s">
        <v>474</v>
      </c>
      <c r="B785" t="s">
        <v>456</v>
      </c>
      <c r="C785">
        <v>5054</v>
      </c>
      <c r="D785">
        <v>1</v>
      </c>
      <c r="E785">
        <v>1</v>
      </c>
      <c r="G785">
        <v>14.2</v>
      </c>
      <c r="H785" t="s">
        <v>71</v>
      </c>
      <c r="I785">
        <v>4</v>
      </c>
      <c r="J785">
        <f t="shared" si="7"/>
        <v>0.568</v>
      </c>
      <c r="K785" t="s">
        <v>503</v>
      </c>
    </row>
    <row r="786" spans="1:11" ht="15">
      <c r="A786" t="s">
        <v>474</v>
      </c>
      <c r="B786" t="s">
        <v>456</v>
      </c>
      <c r="C786">
        <v>5078</v>
      </c>
      <c r="D786">
        <v>2</v>
      </c>
      <c r="E786">
        <v>1</v>
      </c>
      <c r="G786">
        <v>35.666666666666664</v>
      </c>
      <c r="H786" t="s">
        <v>505</v>
      </c>
      <c r="I786">
        <f>2*0.9</f>
        <v>1.8</v>
      </c>
      <c r="J786">
        <f t="shared" si="7"/>
        <v>0.6419999999999999</v>
      </c>
      <c r="K786" t="s">
        <v>506</v>
      </c>
    </row>
    <row r="787" spans="1:11" ht="15">
      <c r="A787" t="s">
        <v>474</v>
      </c>
      <c r="B787" t="s">
        <v>477</v>
      </c>
      <c r="C787">
        <v>5051</v>
      </c>
      <c r="D787">
        <v>1</v>
      </c>
      <c r="E787">
        <v>1</v>
      </c>
      <c r="G787">
        <v>6.8</v>
      </c>
      <c r="H787" t="s">
        <v>71</v>
      </c>
      <c r="I787">
        <v>4</v>
      </c>
      <c r="J787">
        <f t="shared" si="7"/>
        <v>0.272</v>
      </c>
      <c r="K787" t="s">
        <v>503</v>
      </c>
    </row>
    <row r="788" spans="1:11" ht="15">
      <c r="A788" t="s">
        <v>474</v>
      </c>
      <c r="B788" t="s">
        <v>477</v>
      </c>
      <c r="C788">
        <v>5079</v>
      </c>
      <c r="D788">
        <v>2</v>
      </c>
      <c r="E788">
        <v>1</v>
      </c>
      <c r="G788">
        <v>33</v>
      </c>
      <c r="H788" t="s">
        <v>507</v>
      </c>
      <c r="I788">
        <f>1.15*2</f>
        <v>2.3</v>
      </c>
      <c r="J788">
        <f t="shared" si="7"/>
        <v>0.759</v>
      </c>
      <c r="K788" t="s">
        <v>508</v>
      </c>
    </row>
    <row r="789" spans="1:11" ht="15">
      <c r="A789" t="s">
        <v>474</v>
      </c>
      <c r="B789" t="s">
        <v>478</v>
      </c>
      <c r="C789">
        <v>5080</v>
      </c>
      <c r="D789">
        <v>1</v>
      </c>
      <c r="E789">
        <v>1</v>
      </c>
      <c r="G789">
        <v>38.3</v>
      </c>
      <c r="H789" t="s">
        <v>509</v>
      </c>
      <c r="I789">
        <f>0.3*0.8</f>
        <v>0.24</v>
      </c>
      <c r="J789">
        <f t="shared" si="7"/>
        <v>0.09191999999999999</v>
      </c>
      <c r="K789" t="s">
        <v>510</v>
      </c>
    </row>
    <row r="790" spans="1:11" ht="15">
      <c r="A790" t="s">
        <v>474</v>
      </c>
      <c r="B790" t="s">
        <v>97</v>
      </c>
      <c r="C790">
        <v>5000</v>
      </c>
      <c r="D790">
        <v>1</v>
      </c>
      <c r="E790">
        <v>1</v>
      </c>
      <c r="G790">
        <v>6.5</v>
      </c>
      <c r="H790" t="s">
        <v>71</v>
      </c>
      <c r="I790">
        <v>4</v>
      </c>
      <c r="J790">
        <f t="shared" si="7"/>
        <v>0.26</v>
      </c>
      <c r="K790" t="s">
        <v>501</v>
      </c>
    </row>
    <row r="791" spans="1:11" ht="15">
      <c r="A791" t="s">
        <v>474</v>
      </c>
      <c r="B791" t="s">
        <v>97</v>
      </c>
      <c r="C791">
        <v>5008</v>
      </c>
      <c r="D791">
        <v>2</v>
      </c>
      <c r="E791">
        <v>1</v>
      </c>
      <c r="G791">
        <v>3.6</v>
      </c>
      <c r="H791" t="s">
        <v>71</v>
      </c>
      <c r="I791">
        <v>4</v>
      </c>
      <c r="J791">
        <f t="shared" si="7"/>
        <v>0.14400000000000002</v>
      </c>
      <c r="K791" t="s">
        <v>502</v>
      </c>
    </row>
    <row r="792" spans="1:11" ht="15">
      <c r="A792" t="s">
        <v>474</v>
      </c>
      <c r="B792" t="s">
        <v>97</v>
      </c>
      <c r="C792">
        <v>5016</v>
      </c>
      <c r="D792">
        <v>3</v>
      </c>
      <c r="E792">
        <v>1</v>
      </c>
      <c r="G792">
        <v>14.8</v>
      </c>
      <c r="H792" t="s">
        <v>71</v>
      </c>
      <c r="I792">
        <v>4</v>
      </c>
      <c r="J792">
        <f t="shared" si="7"/>
        <v>0.5920000000000001</v>
      </c>
      <c r="K792" t="s">
        <v>502</v>
      </c>
    </row>
    <row r="793" spans="1:11" ht="15">
      <c r="A793" t="s">
        <v>474</v>
      </c>
      <c r="B793" t="s">
        <v>97</v>
      </c>
      <c r="C793">
        <v>5017</v>
      </c>
      <c r="D793">
        <v>4</v>
      </c>
      <c r="E793">
        <v>1</v>
      </c>
      <c r="G793">
        <v>11.6</v>
      </c>
      <c r="H793" t="s">
        <v>71</v>
      </c>
      <c r="I793">
        <v>4</v>
      </c>
      <c r="J793">
        <f t="shared" si="7"/>
        <v>0.46399999999999997</v>
      </c>
      <c r="K793" t="s">
        <v>511</v>
      </c>
    </row>
    <row r="794" spans="1:11" ht="15">
      <c r="A794" t="s">
        <v>474</v>
      </c>
      <c r="B794" t="s">
        <v>97</v>
      </c>
      <c r="C794">
        <v>5019</v>
      </c>
      <c r="D794">
        <v>5</v>
      </c>
      <c r="E794">
        <v>2</v>
      </c>
      <c r="G794">
        <v>20.8</v>
      </c>
      <c r="H794" t="s">
        <v>71</v>
      </c>
      <c r="I794">
        <v>4</v>
      </c>
      <c r="J794">
        <f t="shared" si="7"/>
        <v>0.8320000000000001</v>
      </c>
      <c r="K794" t="s">
        <v>512</v>
      </c>
    </row>
    <row r="795" spans="1:11" ht="15">
      <c r="A795" t="s">
        <v>474</v>
      </c>
      <c r="B795" t="s">
        <v>272</v>
      </c>
      <c r="C795">
        <v>5025</v>
      </c>
      <c r="D795">
        <v>1</v>
      </c>
      <c r="E795">
        <v>1</v>
      </c>
      <c r="G795">
        <f>AVERAGE(G790:G794)</f>
        <v>11.459999999999999</v>
      </c>
      <c r="H795" t="s">
        <v>71</v>
      </c>
      <c r="I795">
        <v>4</v>
      </c>
      <c r="J795">
        <f t="shared" si="7"/>
        <v>0.4584</v>
      </c>
      <c r="K795" t="s">
        <v>513</v>
      </c>
    </row>
    <row r="796" spans="1:11" ht="15">
      <c r="A796" t="s">
        <v>474</v>
      </c>
      <c r="B796" t="s">
        <v>447</v>
      </c>
      <c r="C796">
        <v>5030</v>
      </c>
      <c r="D796">
        <v>1</v>
      </c>
      <c r="E796">
        <v>1</v>
      </c>
      <c r="G796">
        <v>4</v>
      </c>
      <c r="H796" t="s">
        <v>71</v>
      </c>
      <c r="I796">
        <v>4</v>
      </c>
      <c r="J796">
        <f t="shared" si="7"/>
        <v>0.16</v>
      </c>
      <c r="K796" t="s">
        <v>514</v>
      </c>
    </row>
    <row r="797" spans="1:11" ht="15">
      <c r="A797" t="s">
        <v>474</v>
      </c>
      <c r="B797" t="s">
        <v>479</v>
      </c>
      <c r="C797">
        <v>5029</v>
      </c>
      <c r="D797">
        <v>1</v>
      </c>
      <c r="E797">
        <v>1</v>
      </c>
      <c r="G797">
        <v>16.4</v>
      </c>
      <c r="H797" t="s">
        <v>71</v>
      </c>
      <c r="I797">
        <v>4</v>
      </c>
      <c r="J797">
        <f t="shared" si="7"/>
        <v>0.6559999999999999</v>
      </c>
      <c r="K797" t="s">
        <v>515</v>
      </c>
    </row>
    <row r="798" spans="1:11" ht="15">
      <c r="A798" t="s">
        <v>474</v>
      </c>
      <c r="B798" t="s">
        <v>480</v>
      </c>
      <c r="C798">
        <v>5003</v>
      </c>
      <c r="D798">
        <v>1</v>
      </c>
      <c r="E798">
        <v>1</v>
      </c>
      <c r="G798">
        <v>11.3</v>
      </c>
      <c r="H798" t="s">
        <v>71</v>
      </c>
      <c r="I798">
        <v>4</v>
      </c>
      <c r="J798">
        <f t="shared" si="7"/>
        <v>0.452</v>
      </c>
      <c r="K798" t="s">
        <v>501</v>
      </c>
    </row>
    <row r="799" spans="1:11" ht="15">
      <c r="A799" t="s">
        <v>474</v>
      </c>
      <c r="B799" t="s">
        <v>480</v>
      </c>
      <c r="C799">
        <v>5009</v>
      </c>
      <c r="D799">
        <v>2</v>
      </c>
      <c r="E799">
        <v>1</v>
      </c>
      <c r="G799">
        <v>8.3</v>
      </c>
      <c r="H799" t="s">
        <v>71</v>
      </c>
      <c r="I799">
        <v>4</v>
      </c>
      <c r="J799">
        <f t="shared" si="7"/>
        <v>0.332</v>
      </c>
      <c r="K799" t="s">
        <v>502</v>
      </c>
    </row>
    <row r="800" spans="1:11" ht="15">
      <c r="A800" t="s">
        <v>474</v>
      </c>
      <c r="B800" t="s">
        <v>480</v>
      </c>
      <c r="C800">
        <v>5015</v>
      </c>
      <c r="D800">
        <v>3</v>
      </c>
      <c r="E800">
        <v>1</v>
      </c>
      <c r="G800">
        <v>25.3</v>
      </c>
      <c r="H800" t="s">
        <v>71</v>
      </c>
      <c r="I800">
        <v>4</v>
      </c>
      <c r="J800">
        <f t="shared" si="7"/>
        <v>1.012</v>
      </c>
      <c r="K800" t="s">
        <v>516</v>
      </c>
    </row>
    <row r="801" spans="1:11" ht="15">
      <c r="A801" t="s">
        <v>474</v>
      </c>
      <c r="B801" t="s">
        <v>74</v>
      </c>
      <c r="C801">
        <v>5075</v>
      </c>
      <c r="D801">
        <v>1</v>
      </c>
      <c r="E801">
        <v>1</v>
      </c>
      <c r="G801">
        <v>14.8</v>
      </c>
      <c r="H801" t="s">
        <v>71</v>
      </c>
      <c r="I801">
        <v>4</v>
      </c>
      <c r="J801">
        <f t="shared" si="7"/>
        <v>0.5920000000000001</v>
      </c>
      <c r="K801" t="s">
        <v>501</v>
      </c>
    </row>
    <row r="802" spans="1:11" ht="15">
      <c r="A802" t="s">
        <v>474</v>
      </c>
      <c r="B802" t="s">
        <v>74</v>
      </c>
      <c r="C802">
        <v>5076</v>
      </c>
      <c r="D802">
        <v>2</v>
      </c>
      <c r="E802">
        <v>1</v>
      </c>
      <c r="G802">
        <v>18</v>
      </c>
      <c r="H802" t="s">
        <v>71</v>
      </c>
      <c r="I802">
        <v>4</v>
      </c>
      <c r="J802">
        <f t="shared" si="7"/>
        <v>0.72</v>
      </c>
      <c r="K802" t="s">
        <v>502</v>
      </c>
    </row>
    <row r="803" spans="1:11" ht="15">
      <c r="A803" t="s">
        <v>474</v>
      </c>
      <c r="B803" t="s">
        <v>74</v>
      </c>
      <c r="C803">
        <v>5081</v>
      </c>
      <c r="D803">
        <v>3</v>
      </c>
      <c r="E803">
        <v>1</v>
      </c>
      <c r="G803">
        <v>9.6</v>
      </c>
      <c r="H803" t="s">
        <v>71</v>
      </c>
      <c r="I803">
        <v>4</v>
      </c>
      <c r="J803">
        <f t="shared" si="7"/>
        <v>0.384</v>
      </c>
      <c r="K803" t="s">
        <v>502</v>
      </c>
    </row>
    <row r="804" spans="1:11" ht="15">
      <c r="A804" t="s">
        <v>474</v>
      </c>
      <c r="B804" t="s">
        <v>74</v>
      </c>
      <c r="C804">
        <v>5082</v>
      </c>
      <c r="D804">
        <v>4</v>
      </c>
      <c r="E804">
        <v>2</v>
      </c>
      <c r="G804">
        <v>7.6</v>
      </c>
      <c r="H804" t="s">
        <v>71</v>
      </c>
      <c r="I804">
        <v>4</v>
      </c>
      <c r="J804">
        <f t="shared" si="7"/>
        <v>0.304</v>
      </c>
      <c r="K804" t="s">
        <v>512</v>
      </c>
    </row>
    <row r="805" spans="1:11" ht="15">
      <c r="A805" t="s">
        <v>474</v>
      </c>
      <c r="B805" t="s">
        <v>27</v>
      </c>
      <c r="C805">
        <v>5033</v>
      </c>
      <c r="D805">
        <v>1</v>
      </c>
      <c r="E805">
        <v>1</v>
      </c>
      <c r="G805">
        <v>9.4</v>
      </c>
      <c r="H805" t="s">
        <v>71</v>
      </c>
      <c r="I805">
        <v>4</v>
      </c>
      <c r="J805">
        <f t="shared" si="7"/>
        <v>0.376</v>
      </c>
      <c r="K805" t="s">
        <v>501</v>
      </c>
    </row>
    <row r="806" spans="1:11" ht="15">
      <c r="A806" t="s">
        <v>474</v>
      </c>
      <c r="B806" t="s">
        <v>27</v>
      </c>
      <c r="C806">
        <v>5035</v>
      </c>
      <c r="D806">
        <v>2</v>
      </c>
      <c r="E806">
        <v>1</v>
      </c>
      <c r="G806">
        <v>12.6</v>
      </c>
      <c r="H806" t="s">
        <v>71</v>
      </c>
      <c r="I806">
        <v>4</v>
      </c>
      <c r="J806">
        <f t="shared" si="7"/>
        <v>0.504</v>
      </c>
      <c r="K806" t="s">
        <v>502</v>
      </c>
    </row>
    <row r="807" spans="1:11" ht="15">
      <c r="A807" t="s">
        <v>474</v>
      </c>
      <c r="B807" t="s">
        <v>27</v>
      </c>
      <c r="C807">
        <v>5036</v>
      </c>
      <c r="D807">
        <v>3</v>
      </c>
      <c r="E807">
        <v>1</v>
      </c>
      <c r="G807">
        <v>11</v>
      </c>
      <c r="H807" t="s">
        <v>71</v>
      </c>
      <c r="I807">
        <v>4</v>
      </c>
      <c r="J807">
        <f t="shared" si="7"/>
        <v>0.44</v>
      </c>
      <c r="K807" t="s">
        <v>502</v>
      </c>
    </row>
    <row r="808" spans="1:11" ht="15">
      <c r="A808" t="s">
        <v>474</v>
      </c>
      <c r="B808" t="s">
        <v>27</v>
      </c>
      <c r="C808">
        <v>5039</v>
      </c>
      <c r="D808">
        <v>4</v>
      </c>
      <c r="E808">
        <v>2</v>
      </c>
      <c r="G808">
        <v>31.2</v>
      </c>
      <c r="H808" t="s">
        <v>16</v>
      </c>
      <c r="I808">
        <f>1.5*2</f>
        <v>3</v>
      </c>
      <c r="J808">
        <f t="shared" si="7"/>
        <v>0.9359999999999999</v>
      </c>
      <c r="K808" t="s">
        <v>512</v>
      </c>
    </row>
    <row r="809" spans="1:11" ht="15">
      <c r="A809" t="s">
        <v>474</v>
      </c>
      <c r="B809" t="s">
        <v>27</v>
      </c>
      <c r="C809">
        <v>5045</v>
      </c>
      <c r="D809">
        <v>4</v>
      </c>
      <c r="E809">
        <v>2</v>
      </c>
      <c r="G809">
        <v>21</v>
      </c>
      <c r="H809" t="s">
        <v>54</v>
      </c>
      <c r="I809">
        <v>1</v>
      </c>
      <c r="J809">
        <f t="shared" si="7"/>
        <v>0.21</v>
      </c>
      <c r="K809" t="s">
        <v>517</v>
      </c>
    </row>
    <row r="810" spans="1:11" ht="15">
      <c r="A810" t="s">
        <v>474</v>
      </c>
      <c r="B810" t="s">
        <v>49</v>
      </c>
      <c r="C810">
        <v>5055</v>
      </c>
      <c r="D810">
        <v>1</v>
      </c>
      <c r="E810">
        <v>1</v>
      </c>
      <c r="G810">
        <v>9.2</v>
      </c>
      <c r="H810" t="s">
        <v>71</v>
      </c>
      <c r="I810">
        <v>4</v>
      </c>
      <c r="J810">
        <f t="shared" si="7"/>
        <v>0.368</v>
      </c>
      <c r="K810" t="s">
        <v>501</v>
      </c>
    </row>
    <row r="811" spans="1:11" ht="15">
      <c r="A811" t="s">
        <v>474</v>
      </c>
      <c r="B811" t="s">
        <v>440</v>
      </c>
      <c r="C811">
        <v>5056</v>
      </c>
      <c r="D811">
        <v>1</v>
      </c>
      <c r="E811">
        <v>1</v>
      </c>
      <c r="G811">
        <v>8.6</v>
      </c>
      <c r="H811" t="s">
        <v>71</v>
      </c>
      <c r="I811">
        <v>4</v>
      </c>
      <c r="J811">
        <f t="shared" si="7"/>
        <v>0.344</v>
      </c>
      <c r="K811" t="s">
        <v>501</v>
      </c>
    </row>
    <row r="812" spans="1:11" ht="15">
      <c r="A812" t="s">
        <v>474</v>
      </c>
      <c r="B812" t="s">
        <v>481</v>
      </c>
      <c r="C812">
        <v>5057</v>
      </c>
      <c r="D812">
        <v>1</v>
      </c>
      <c r="E812">
        <v>1</v>
      </c>
      <c r="G812">
        <v>5.2</v>
      </c>
      <c r="H812" t="s">
        <v>71</v>
      </c>
      <c r="I812">
        <v>4</v>
      </c>
      <c r="J812">
        <f t="shared" si="7"/>
        <v>0.20800000000000002</v>
      </c>
      <c r="K812" t="s">
        <v>514</v>
      </c>
    </row>
    <row r="813" spans="1:11" ht="15">
      <c r="A813" t="s">
        <v>474</v>
      </c>
      <c r="B813" t="s">
        <v>482</v>
      </c>
      <c r="C813">
        <v>5037</v>
      </c>
      <c r="D813">
        <v>1</v>
      </c>
      <c r="E813">
        <v>1</v>
      </c>
      <c r="G813">
        <v>14.4</v>
      </c>
      <c r="H813" t="s">
        <v>71</v>
      </c>
      <c r="I813">
        <v>4</v>
      </c>
      <c r="J813">
        <f t="shared" si="7"/>
        <v>0.5760000000000001</v>
      </c>
      <c r="K813" t="s">
        <v>501</v>
      </c>
    </row>
    <row r="814" spans="1:11" ht="15">
      <c r="A814" t="s">
        <v>474</v>
      </c>
      <c r="B814" t="s">
        <v>482</v>
      </c>
      <c r="C814">
        <v>5041</v>
      </c>
      <c r="D814">
        <v>2</v>
      </c>
      <c r="E814">
        <v>1</v>
      </c>
      <c r="G814">
        <v>16.8</v>
      </c>
      <c r="H814" t="s">
        <v>71</v>
      </c>
      <c r="I814">
        <v>4</v>
      </c>
      <c r="J814">
        <f t="shared" si="7"/>
        <v>0.672</v>
      </c>
      <c r="K814" t="s">
        <v>512</v>
      </c>
    </row>
    <row r="815" spans="1:11" ht="15">
      <c r="A815" t="s">
        <v>474</v>
      </c>
      <c r="B815" t="s">
        <v>482</v>
      </c>
      <c r="C815">
        <v>5043</v>
      </c>
      <c r="D815">
        <v>3</v>
      </c>
      <c r="E815">
        <v>2</v>
      </c>
      <c r="G815">
        <v>34.2</v>
      </c>
      <c r="H815" t="s">
        <v>71</v>
      </c>
      <c r="I815">
        <v>4</v>
      </c>
      <c r="J815">
        <f t="shared" si="7"/>
        <v>1.368</v>
      </c>
      <c r="K815" t="s">
        <v>512</v>
      </c>
    </row>
    <row r="816" spans="1:11" ht="15">
      <c r="A816" t="s">
        <v>474</v>
      </c>
      <c r="B816" t="s">
        <v>483</v>
      </c>
      <c r="C816">
        <v>5046</v>
      </c>
      <c r="D816">
        <v>3</v>
      </c>
      <c r="E816">
        <v>2</v>
      </c>
      <c r="G816">
        <v>7.75</v>
      </c>
      <c r="H816" t="s">
        <v>388</v>
      </c>
      <c r="I816">
        <f>1*2</f>
        <v>2</v>
      </c>
      <c r="J816">
        <f t="shared" si="7"/>
        <v>0.155</v>
      </c>
      <c r="K816" t="s">
        <v>518</v>
      </c>
    </row>
    <row r="817" spans="1:11" ht="15">
      <c r="A817" t="s">
        <v>474</v>
      </c>
      <c r="B817" t="s">
        <v>484</v>
      </c>
      <c r="C817">
        <v>5048</v>
      </c>
      <c r="D817">
        <v>1</v>
      </c>
      <c r="E817">
        <v>1</v>
      </c>
      <c r="G817">
        <v>16.2</v>
      </c>
      <c r="H817" t="s">
        <v>71</v>
      </c>
      <c r="I817">
        <v>4</v>
      </c>
      <c r="J817">
        <f t="shared" si="7"/>
        <v>0.648</v>
      </c>
      <c r="K817" t="s">
        <v>519</v>
      </c>
    </row>
    <row r="818" spans="1:11" ht="15">
      <c r="A818" t="s">
        <v>474</v>
      </c>
      <c r="B818" t="s">
        <v>484</v>
      </c>
      <c r="C818">
        <v>5049</v>
      </c>
      <c r="D818">
        <v>2</v>
      </c>
      <c r="E818">
        <v>1</v>
      </c>
      <c r="G818">
        <v>33.2</v>
      </c>
      <c r="H818" t="s">
        <v>71</v>
      </c>
      <c r="I818">
        <v>4</v>
      </c>
      <c r="J818">
        <f t="shared" si="7"/>
        <v>1.328</v>
      </c>
      <c r="K818" t="s">
        <v>520</v>
      </c>
    </row>
    <row r="819" spans="1:11" ht="15">
      <c r="A819" t="s">
        <v>474</v>
      </c>
      <c r="B819" t="s">
        <v>484</v>
      </c>
      <c r="C819">
        <v>5052</v>
      </c>
      <c r="D819">
        <v>3</v>
      </c>
      <c r="E819">
        <v>2</v>
      </c>
      <c r="G819">
        <v>30.6</v>
      </c>
      <c r="H819" t="s">
        <v>388</v>
      </c>
      <c r="I819">
        <f>1*2</f>
        <v>2</v>
      </c>
      <c r="J819">
        <f t="shared" si="7"/>
        <v>0.612</v>
      </c>
      <c r="K819" t="s">
        <v>520</v>
      </c>
    </row>
    <row r="820" spans="1:11" ht="15">
      <c r="A820" t="s">
        <v>474</v>
      </c>
      <c r="B820" t="s">
        <v>125</v>
      </c>
      <c r="C820">
        <v>5001</v>
      </c>
      <c r="D820">
        <v>1</v>
      </c>
      <c r="E820">
        <v>1</v>
      </c>
      <c r="G820">
        <v>8</v>
      </c>
      <c r="H820" t="s">
        <v>71</v>
      </c>
      <c r="I820">
        <v>4</v>
      </c>
      <c r="J820">
        <f t="shared" si="7"/>
        <v>0.32</v>
      </c>
      <c r="K820" t="s">
        <v>501</v>
      </c>
    </row>
    <row r="821" spans="1:11" ht="15">
      <c r="A821" t="s">
        <v>474</v>
      </c>
      <c r="B821" t="s">
        <v>125</v>
      </c>
      <c r="C821">
        <v>5007</v>
      </c>
      <c r="D821">
        <v>2</v>
      </c>
      <c r="E821">
        <v>1</v>
      </c>
      <c r="G821">
        <v>13</v>
      </c>
      <c r="H821" t="s">
        <v>71</v>
      </c>
      <c r="I821">
        <v>4</v>
      </c>
      <c r="J821">
        <f t="shared" si="7"/>
        <v>0.52</v>
      </c>
      <c r="K821" t="s">
        <v>516</v>
      </c>
    </row>
    <row r="822" spans="1:11" ht="15">
      <c r="A822" t="s">
        <v>474</v>
      </c>
      <c r="B822" t="s">
        <v>108</v>
      </c>
      <c r="C822">
        <v>5021</v>
      </c>
      <c r="D822">
        <v>1</v>
      </c>
      <c r="E822">
        <v>1</v>
      </c>
      <c r="G822">
        <v>10.75</v>
      </c>
      <c r="H822" t="s">
        <v>71</v>
      </c>
      <c r="I822">
        <v>4</v>
      </c>
      <c r="J822">
        <f t="shared" si="7"/>
        <v>0.43</v>
      </c>
      <c r="K822" t="s">
        <v>521</v>
      </c>
    </row>
    <row r="823" spans="1:11" ht="15">
      <c r="A823" t="s">
        <v>474</v>
      </c>
      <c r="B823" t="s">
        <v>312</v>
      </c>
      <c r="C823">
        <v>5023</v>
      </c>
      <c r="D823">
        <v>1</v>
      </c>
      <c r="E823">
        <v>1</v>
      </c>
      <c r="G823">
        <v>7.8</v>
      </c>
      <c r="H823" t="s">
        <v>71</v>
      </c>
      <c r="I823">
        <v>4</v>
      </c>
      <c r="J823">
        <f t="shared" si="7"/>
        <v>0.312</v>
      </c>
      <c r="K823" t="s">
        <v>521</v>
      </c>
    </row>
    <row r="824" spans="1:11" ht="15">
      <c r="A824" t="s">
        <v>474</v>
      </c>
      <c r="B824" t="s">
        <v>485</v>
      </c>
      <c r="C824">
        <v>5026</v>
      </c>
      <c r="D824">
        <v>1</v>
      </c>
      <c r="E824">
        <v>1</v>
      </c>
      <c r="G824">
        <v>10</v>
      </c>
      <c r="H824" t="s">
        <v>522</v>
      </c>
      <c r="I824">
        <f>2*1.75</f>
        <v>3.5</v>
      </c>
      <c r="J824">
        <f t="shared" si="7"/>
        <v>0.35000000000000003</v>
      </c>
      <c r="K824" t="s">
        <v>501</v>
      </c>
    </row>
    <row r="825" spans="1:11" ht="15">
      <c r="A825" t="s">
        <v>474</v>
      </c>
      <c r="B825" t="s">
        <v>485</v>
      </c>
      <c r="C825">
        <v>5028</v>
      </c>
      <c r="D825">
        <v>1</v>
      </c>
      <c r="E825">
        <v>1</v>
      </c>
      <c r="G825">
        <v>31.666666666666668</v>
      </c>
      <c r="H825" t="s">
        <v>523</v>
      </c>
      <c r="I825">
        <f>2*0.25</f>
        <v>0.5</v>
      </c>
      <c r="J825">
        <f t="shared" si="7"/>
        <v>0.15833333333333333</v>
      </c>
      <c r="K825" t="s">
        <v>524</v>
      </c>
    </row>
    <row r="826" spans="1:11" ht="15">
      <c r="A826" t="s">
        <v>474</v>
      </c>
      <c r="B826" t="s">
        <v>486</v>
      </c>
      <c r="C826">
        <v>5004</v>
      </c>
      <c r="D826">
        <v>1</v>
      </c>
      <c r="E826">
        <v>1</v>
      </c>
      <c r="G826">
        <v>10.25</v>
      </c>
      <c r="H826" t="s">
        <v>71</v>
      </c>
      <c r="I826">
        <v>4</v>
      </c>
      <c r="J826">
        <f t="shared" si="7"/>
        <v>0.41</v>
      </c>
      <c r="K826" t="s">
        <v>501</v>
      </c>
    </row>
    <row r="827" spans="1:11" ht="15">
      <c r="A827" t="s">
        <v>474</v>
      </c>
      <c r="B827" t="s">
        <v>486</v>
      </c>
      <c r="C827">
        <v>5010</v>
      </c>
      <c r="D827">
        <v>2</v>
      </c>
      <c r="E827">
        <v>1</v>
      </c>
      <c r="G827">
        <v>13.3</v>
      </c>
      <c r="H827" t="s">
        <v>71</v>
      </c>
      <c r="I827">
        <v>4</v>
      </c>
      <c r="J827">
        <f t="shared" si="7"/>
        <v>0.532</v>
      </c>
      <c r="K827" t="s">
        <v>516</v>
      </c>
    </row>
    <row r="828" spans="1:11" ht="15">
      <c r="A828" t="s">
        <v>474</v>
      </c>
      <c r="B828" t="s">
        <v>298</v>
      </c>
      <c r="C828">
        <v>5031</v>
      </c>
      <c r="D828">
        <v>1</v>
      </c>
      <c r="E828">
        <v>1</v>
      </c>
      <c r="G828">
        <v>9.6</v>
      </c>
      <c r="H828" t="s">
        <v>71</v>
      </c>
      <c r="I828">
        <v>4</v>
      </c>
      <c r="J828">
        <f t="shared" si="7"/>
        <v>0.384</v>
      </c>
      <c r="K828" t="s">
        <v>501</v>
      </c>
    </row>
    <row r="829" spans="1:11" ht="15">
      <c r="A829" t="s">
        <v>474</v>
      </c>
      <c r="B829" t="s">
        <v>298</v>
      </c>
      <c r="C829">
        <v>5034</v>
      </c>
      <c r="D829">
        <v>2</v>
      </c>
      <c r="E829">
        <v>1</v>
      </c>
      <c r="G829">
        <v>16.8</v>
      </c>
      <c r="H829" t="s">
        <v>71</v>
      </c>
      <c r="I829">
        <v>4</v>
      </c>
      <c r="J829">
        <f t="shared" si="7"/>
        <v>0.672</v>
      </c>
      <c r="K829" t="s">
        <v>516</v>
      </c>
    </row>
    <row r="830" spans="1:11" ht="15">
      <c r="A830" t="s">
        <v>474</v>
      </c>
      <c r="B830" t="s">
        <v>434</v>
      </c>
      <c r="C830">
        <v>5058</v>
      </c>
      <c r="D830">
        <v>1</v>
      </c>
      <c r="E830">
        <v>1</v>
      </c>
      <c r="G830">
        <v>8</v>
      </c>
      <c r="H830" t="s">
        <v>71</v>
      </c>
      <c r="I830">
        <v>4</v>
      </c>
      <c r="J830">
        <f t="shared" si="7"/>
        <v>0.32</v>
      </c>
      <c r="K830" t="s">
        <v>501</v>
      </c>
    </row>
    <row r="831" spans="1:11" ht="15">
      <c r="A831" t="s">
        <v>474</v>
      </c>
      <c r="B831" t="s">
        <v>433</v>
      </c>
      <c r="C831">
        <v>5060</v>
      </c>
      <c r="D831">
        <v>1</v>
      </c>
      <c r="E831">
        <v>1</v>
      </c>
      <c r="G831">
        <v>4.2</v>
      </c>
      <c r="H831" t="s">
        <v>71</v>
      </c>
      <c r="I831">
        <v>4</v>
      </c>
      <c r="J831">
        <f t="shared" si="7"/>
        <v>0.168</v>
      </c>
      <c r="K831" t="s">
        <v>525</v>
      </c>
    </row>
    <row r="832" spans="1:11" ht="15">
      <c r="A832" t="s">
        <v>474</v>
      </c>
      <c r="B832" t="s">
        <v>487</v>
      </c>
      <c r="C832">
        <v>5059</v>
      </c>
      <c r="D832">
        <v>1</v>
      </c>
      <c r="E832">
        <v>1</v>
      </c>
      <c r="G832">
        <v>4.2</v>
      </c>
      <c r="H832" t="s">
        <v>71</v>
      </c>
      <c r="I832">
        <v>4</v>
      </c>
      <c r="J832">
        <f aca="true" t="shared" si="8" ref="J832:J849">(G832/100)*I832</f>
        <v>0.168</v>
      </c>
      <c r="K832" t="s">
        <v>526</v>
      </c>
    </row>
    <row r="833" spans="1:11" ht="15">
      <c r="A833" t="s">
        <v>474</v>
      </c>
      <c r="B833" t="s">
        <v>488</v>
      </c>
      <c r="C833">
        <v>5032</v>
      </c>
      <c r="D833">
        <v>1</v>
      </c>
      <c r="E833">
        <v>1</v>
      </c>
      <c r="G833">
        <v>18.75</v>
      </c>
      <c r="H833" t="s">
        <v>71</v>
      </c>
      <c r="I833">
        <v>4</v>
      </c>
      <c r="J833">
        <f t="shared" si="8"/>
        <v>0.75</v>
      </c>
      <c r="K833" t="s">
        <v>527</v>
      </c>
    </row>
    <row r="834" spans="1:11" ht="15">
      <c r="A834" t="s">
        <v>474</v>
      </c>
      <c r="B834" t="s">
        <v>489</v>
      </c>
      <c r="C834">
        <v>5002</v>
      </c>
      <c r="D834">
        <v>1</v>
      </c>
      <c r="E834">
        <v>1</v>
      </c>
      <c r="G834">
        <v>10.4</v>
      </c>
      <c r="H834" t="s">
        <v>71</v>
      </c>
      <c r="I834">
        <v>4</v>
      </c>
      <c r="J834">
        <f t="shared" si="8"/>
        <v>0.41600000000000004</v>
      </c>
      <c r="K834" t="s">
        <v>501</v>
      </c>
    </row>
    <row r="835" spans="1:11" ht="15">
      <c r="A835" t="s">
        <v>474</v>
      </c>
      <c r="B835" t="s">
        <v>489</v>
      </c>
      <c r="C835">
        <v>5006</v>
      </c>
      <c r="D835">
        <v>2</v>
      </c>
      <c r="E835">
        <v>1</v>
      </c>
      <c r="G835">
        <v>7.6</v>
      </c>
      <c r="H835" t="s">
        <v>71</v>
      </c>
      <c r="I835">
        <v>4</v>
      </c>
      <c r="J835">
        <f t="shared" si="8"/>
        <v>0.304</v>
      </c>
      <c r="K835" t="s">
        <v>502</v>
      </c>
    </row>
    <row r="836" spans="1:11" ht="15">
      <c r="A836" t="s">
        <v>474</v>
      </c>
      <c r="B836" t="s">
        <v>489</v>
      </c>
      <c r="C836">
        <v>5014</v>
      </c>
      <c r="D836">
        <v>3</v>
      </c>
      <c r="E836">
        <v>1</v>
      </c>
      <c r="G836">
        <v>7.8</v>
      </c>
      <c r="H836" t="s">
        <v>71</v>
      </c>
      <c r="I836">
        <v>4</v>
      </c>
      <c r="J836">
        <f t="shared" si="8"/>
        <v>0.312</v>
      </c>
      <c r="K836" t="s">
        <v>516</v>
      </c>
    </row>
    <row r="837" spans="1:11" ht="15">
      <c r="A837" t="s">
        <v>474</v>
      </c>
      <c r="B837" t="s">
        <v>490</v>
      </c>
      <c r="C837">
        <v>5018</v>
      </c>
      <c r="D837">
        <v>1</v>
      </c>
      <c r="E837">
        <v>1</v>
      </c>
      <c r="G837">
        <v>13.2</v>
      </c>
      <c r="H837" t="s">
        <v>71</v>
      </c>
      <c r="I837">
        <v>4</v>
      </c>
      <c r="J837">
        <f t="shared" si="8"/>
        <v>0.528</v>
      </c>
      <c r="K837" t="s">
        <v>516</v>
      </c>
    </row>
    <row r="838" spans="1:11" ht="15">
      <c r="A838" t="s">
        <v>474</v>
      </c>
      <c r="B838" t="s">
        <v>491</v>
      </c>
      <c r="C838">
        <v>5020</v>
      </c>
      <c r="D838">
        <v>1</v>
      </c>
      <c r="E838">
        <v>1</v>
      </c>
      <c r="G838">
        <v>7.6</v>
      </c>
      <c r="H838" t="s">
        <v>71</v>
      </c>
      <c r="I838">
        <v>4</v>
      </c>
      <c r="J838">
        <f t="shared" si="8"/>
        <v>0.304</v>
      </c>
      <c r="K838" t="s">
        <v>502</v>
      </c>
    </row>
    <row r="839" spans="1:11" ht="15">
      <c r="A839" t="s">
        <v>474</v>
      </c>
      <c r="B839" t="s">
        <v>491</v>
      </c>
      <c r="C839">
        <v>5024</v>
      </c>
      <c r="D839">
        <v>2</v>
      </c>
      <c r="E839">
        <v>1</v>
      </c>
      <c r="G839">
        <f>AVERAGE(G834:G838)</f>
        <v>9.32</v>
      </c>
      <c r="H839" t="s">
        <v>528</v>
      </c>
      <c r="I839">
        <f>1.5*0.8</f>
        <v>1.2000000000000002</v>
      </c>
      <c r="J839">
        <f t="shared" si="8"/>
        <v>0.11184000000000002</v>
      </c>
      <c r="K839" t="s">
        <v>516</v>
      </c>
    </row>
    <row r="840" spans="1:11" ht="15">
      <c r="A840" t="s">
        <v>474</v>
      </c>
      <c r="B840" t="s">
        <v>492</v>
      </c>
      <c r="C840">
        <v>5022</v>
      </c>
      <c r="D840">
        <v>1</v>
      </c>
      <c r="E840">
        <v>1</v>
      </c>
      <c r="G840">
        <v>6.2</v>
      </c>
      <c r="H840" t="s">
        <v>71</v>
      </c>
      <c r="I840">
        <v>4</v>
      </c>
      <c r="J840">
        <f t="shared" si="8"/>
        <v>0.248</v>
      </c>
      <c r="K840" t="s">
        <v>529</v>
      </c>
    </row>
    <row r="841" spans="1:11" ht="15">
      <c r="A841" t="s">
        <v>474</v>
      </c>
      <c r="B841" t="s">
        <v>492</v>
      </c>
      <c r="C841">
        <v>5027</v>
      </c>
      <c r="D841">
        <v>2</v>
      </c>
      <c r="E841">
        <v>1</v>
      </c>
      <c r="G841">
        <v>27.3</v>
      </c>
      <c r="H841" t="s">
        <v>405</v>
      </c>
      <c r="I841">
        <f>0.5*0.5</f>
        <v>0.25</v>
      </c>
      <c r="J841">
        <f t="shared" si="8"/>
        <v>0.06825</v>
      </c>
      <c r="K841" t="s">
        <v>530</v>
      </c>
    </row>
    <row r="842" spans="1:11" ht="15">
      <c r="A842" t="s">
        <v>474</v>
      </c>
      <c r="B842" t="s">
        <v>493</v>
      </c>
      <c r="C842">
        <v>5005</v>
      </c>
      <c r="D842">
        <v>1</v>
      </c>
      <c r="E842">
        <v>1</v>
      </c>
      <c r="G842">
        <v>12.2</v>
      </c>
      <c r="H842" t="s">
        <v>71</v>
      </c>
      <c r="I842">
        <v>4</v>
      </c>
      <c r="J842">
        <f t="shared" si="8"/>
        <v>0.488</v>
      </c>
      <c r="K842" t="s">
        <v>501</v>
      </c>
    </row>
    <row r="843" spans="1:11" ht="15">
      <c r="A843" t="s">
        <v>474</v>
      </c>
      <c r="B843" t="s">
        <v>493</v>
      </c>
      <c r="C843">
        <v>5011</v>
      </c>
      <c r="D843">
        <v>2</v>
      </c>
      <c r="E843">
        <v>1</v>
      </c>
      <c r="G843">
        <v>14.6</v>
      </c>
      <c r="H843" t="s">
        <v>388</v>
      </c>
      <c r="I843">
        <f>1*2</f>
        <v>2</v>
      </c>
      <c r="J843">
        <f t="shared" si="8"/>
        <v>0.292</v>
      </c>
      <c r="K843" t="s">
        <v>531</v>
      </c>
    </row>
    <row r="844" spans="1:11" ht="15">
      <c r="A844" t="s">
        <v>474</v>
      </c>
      <c r="B844" t="s">
        <v>493</v>
      </c>
      <c r="C844">
        <v>5012</v>
      </c>
      <c r="D844">
        <v>2</v>
      </c>
      <c r="E844">
        <v>1</v>
      </c>
      <c r="G844">
        <v>18</v>
      </c>
      <c r="H844" t="s">
        <v>388</v>
      </c>
      <c r="I844">
        <f>1*2</f>
        <v>2</v>
      </c>
      <c r="J844">
        <f t="shared" si="8"/>
        <v>0.36</v>
      </c>
      <c r="K844" t="s">
        <v>532</v>
      </c>
    </row>
    <row r="845" spans="1:11" ht="15">
      <c r="A845" t="s">
        <v>474</v>
      </c>
      <c r="B845" t="s">
        <v>493</v>
      </c>
      <c r="C845">
        <v>5013</v>
      </c>
      <c r="D845">
        <v>2</v>
      </c>
      <c r="E845">
        <v>1</v>
      </c>
      <c r="G845">
        <v>0</v>
      </c>
      <c r="H845" t="s">
        <v>533</v>
      </c>
      <c r="I845">
        <v>0</v>
      </c>
      <c r="J845">
        <f t="shared" si="8"/>
        <v>0</v>
      </c>
      <c r="K845" t="s">
        <v>534</v>
      </c>
    </row>
    <row r="846" spans="1:11" ht="15">
      <c r="A846" t="s">
        <v>474</v>
      </c>
      <c r="B846" t="s">
        <v>307</v>
      </c>
      <c r="C846">
        <v>5071</v>
      </c>
      <c r="D846">
        <v>1</v>
      </c>
      <c r="E846">
        <v>1</v>
      </c>
      <c r="G846">
        <v>15.8</v>
      </c>
      <c r="H846" t="s">
        <v>405</v>
      </c>
      <c r="I846">
        <f>0.5*0.5</f>
        <v>0.25</v>
      </c>
      <c r="J846">
        <f t="shared" si="8"/>
        <v>0.0395</v>
      </c>
      <c r="K846" t="s">
        <v>535</v>
      </c>
    </row>
    <row r="847" spans="1:11" ht="15">
      <c r="A847" t="s">
        <v>474</v>
      </c>
      <c r="B847" t="s">
        <v>494</v>
      </c>
      <c r="C847">
        <v>5072</v>
      </c>
      <c r="D847">
        <v>1</v>
      </c>
      <c r="E847">
        <v>1</v>
      </c>
      <c r="G847">
        <v>14.2</v>
      </c>
      <c r="H847" t="s">
        <v>383</v>
      </c>
      <c r="I847">
        <f>1*1</f>
        <v>1</v>
      </c>
      <c r="J847">
        <f t="shared" si="8"/>
        <v>0.142</v>
      </c>
      <c r="K847" t="s">
        <v>502</v>
      </c>
    </row>
    <row r="848" spans="1:11" ht="15">
      <c r="A848" t="s">
        <v>474</v>
      </c>
      <c r="B848" t="s">
        <v>494</v>
      </c>
      <c r="C848">
        <v>5074</v>
      </c>
      <c r="D848">
        <v>2</v>
      </c>
      <c r="E848">
        <v>1</v>
      </c>
      <c r="G848">
        <v>21.4</v>
      </c>
      <c r="H848" t="s">
        <v>383</v>
      </c>
      <c r="I848">
        <f>1*1</f>
        <v>1</v>
      </c>
      <c r="J848">
        <f t="shared" si="8"/>
        <v>0.214</v>
      </c>
      <c r="K848" t="s">
        <v>502</v>
      </c>
    </row>
    <row r="849" spans="1:11" ht="15">
      <c r="A849" t="s">
        <v>474</v>
      </c>
      <c r="B849" t="s">
        <v>495</v>
      </c>
      <c r="C849">
        <v>5073</v>
      </c>
      <c r="D849">
        <v>1</v>
      </c>
      <c r="E849">
        <v>1</v>
      </c>
      <c r="G849">
        <v>30</v>
      </c>
      <c r="H849" t="s">
        <v>405</v>
      </c>
      <c r="I849">
        <f>0.5*0.5</f>
        <v>0.25</v>
      </c>
      <c r="J849">
        <f t="shared" si="8"/>
        <v>0.075</v>
      </c>
      <c r="K849" t="s">
        <v>535</v>
      </c>
    </row>
    <row r="850" spans="1:12" ht="15">
      <c r="A850" t="s">
        <v>536</v>
      </c>
      <c r="B850" t="s">
        <v>537</v>
      </c>
      <c r="C850">
        <v>4053</v>
      </c>
      <c r="D850">
        <v>1</v>
      </c>
      <c r="E850" t="s">
        <v>14</v>
      </c>
      <c r="G850">
        <v>10</v>
      </c>
      <c r="H850" t="s">
        <v>552</v>
      </c>
      <c r="I850">
        <v>4</v>
      </c>
      <c r="J850">
        <f>(G850/100)*I850</f>
        <v>0.4</v>
      </c>
      <c r="K850" t="s">
        <v>553</v>
      </c>
      <c r="L850" t="s">
        <v>29</v>
      </c>
    </row>
    <row r="851" spans="1:12" ht="15">
      <c r="A851" t="s">
        <v>536</v>
      </c>
      <c r="B851" t="s">
        <v>537</v>
      </c>
      <c r="C851">
        <v>4100</v>
      </c>
      <c r="D851">
        <v>1</v>
      </c>
      <c r="E851" t="s">
        <v>29</v>
      </c>
      <c r="G851">
        <v>29.2</v>
      </c>
      <c r="H851" t="s">
        <v>554</v>
      </c>
      <c r="I851">
        <f>0.8*1</f>
        <v>0.8</v>
      </c>
      <c r="J851">
        <f aca="true" t="shared" si="9" ref="J851:J895">(G851/100)*I851</f>
        <v>0.2336</v>
      </c>
      <c r="K851" t="s">
        <v>555</v>
      </c>
      <c r="L851" t="s">
        <v>29</v>
      </c>
    </row>
    <row r="852" spans="1:12" ht="15">
      <c r="A852" t="s">
        <v>536</v>
      </c>
      <c r="B852" t="s">
        <v>537</v>
      </c>
      <c r="C852">
        <v>4107</v>
      </c>
      <c r="D852">
        <v>1</v>
      </c>
      <c r="E852" t="s">
        <v>29</v>
      </c>
      <c r="G852">
        <v>20</v>
      </c>
      <c r="H852" t="s">
        <v>556</v>
      </c>
      <c r="I852">
        <f>1.2*1</f>
        <v>1.2</v>
      </c>
      <c r="J852">
        <f t="shared" si="9"/>
        <v>0.24</v>
      </c>
      <c r="K852" t="s">
        <v>557</v>
      </c>
      <c r="L852" t="s">
        <v>143</v>
      </c>
    </row>
    <row r="853" spans="1:12" ht="15">
      <c r="A853" t="s">
        <v>536</v>
      </c>
      <c r="B853" t="s">
        <v>537</v>
      </c>
      <c r="C853">
        <v>4099</v>
      </c>
      <c r="D853">
        <v>1</v>
      </c>
      <c r="E853" t="s">
        <v>141</v>
      </c>
      <c r="G853">
        <v>0</v>
      </c>
      <c r="H853" t="s">
        <v>552</v>
      </c>
      <c r="I853" t="s">
        <v>558</v>
      </c>
      <c r="K853" t="s">
        <v>559</v>
      </c>
      <c r="L853" t="s">
        <v>560</v>
      </c>
    </row>
    <row r="854" spans="1:12" ht="15">
      <c r="A854" t="s">
        <v>536</v>
      </c>
      <c r="B854" t="s">
        <v>538</v>
      </c>
      <c r="C854">
        <v>4039</v>
      </c>
      <c r="D854">
        <v>1</v>
      </c>
      <c r="E854" t="s">
        <v>14</v>
      </c>
      <c r="G854">
        <v>10</v>
      </c>
      <c r="H854" t="s">
        <v>552</v>
      </c>
      <c r="I854">
        <v>4</v>
      </c>
      <c r="J854">
        <f t="shared" si="9"/>
        <v>0.4</v>
      </c>
      <c r="K854" t="s">
        <v>561</v>
      </c>
      <c r="L854" t="s">
        <v>14</v>
      </c>
    </row>
    <row r="855" spans="1:12" ht="15">
      <c r="A855" t="s">
        <v>536</v>
      </c>
      <c r="B855" t="s">
        <v>538</v>
      </c>
      <c r="C855">
        <v>4057</v>
      </c>
      <c r="D855">
        <v>2</v>
      </c>
      <c r="E855" t="s">
        <v>14</v>
      </c>
      <c r="G855">
        <v>14</v>
      </c>
      <c r="H855" t="s">
        <v>552</v>
      </c>
      <c r="I855">
        <v>4</v>
      </c>
      <c r="J855">
        <f t="shared" si="9"/>
        <v>0.56</v>
      </c>
      <c r="K855" t="s">
        <v>562</v>
      </c>
      <c r="L855" t="s">
        <v>14</v>
      </c>
    </row>
    <row r="856" spans="1:12" ht="15">
      <c r="A856" t="s">
        <v>536</v>
      </c>
      <c r="B856" t="s">
        <v>538</v>
      </c>
      <c r="C856">
        <v>4077</v>
      </c>
      <c r="D856">
        <v>1</v>
      </c>
      <c r="E856" t="s">
        <v>29</v>
      </c>
      <c r="G856">
        <f>56-24</f>
        <v>32</v>
      </c>
      <c r="H856" t="s">
        <v>552</v>
      </c>
      <c r="I856">
        <v>4</v>
      </c>
      <c r="J856">
        <f t="shared" si="9"/>
        <v>1.28</v>
      </c>
      <c r="K856" t="s">
        <v>563</v>
      </c>
      <c r="L856" t="s">
        <v>29</v>
      </c>
    </row>
    <row r="857" spans="1:12" ht="15">
      <c r="A857" t="s">
        <v>536</v>
      </c>
      <c r="B857" t="s">
        <v>538</v>
      </c>
      <c r="C857">
        <v>4091</v>
      </c>
      <c r="D857">
        <v>1</v>
      </c>
      <c r="E857" t="s">
        <v>141</v>
      </c>
      <c r="G857">
        <v>0</v>
      </c>
      <c r="H857" t="s">
        <v>564</v>
      </c>
      <c r="I857" t="s">
        <v>565</v>
      </c>
      <c r="K857" t="s">
        <v>566</v>
      </c>
      <c r="L857" t="s">
        <v>560</v>
      </c>
    </row>
    <row r="858" spans="1:12" ht="15">
      <c r="A858" t="s">
        <v>536</v>
      </c>
      <c r="B858" t="s">
        <v>538</v>
      </c>
      <c r="C858">
        <v>4092</v>
      </c>
      <c r="D858">
        <v>1</v>
      </c>
      <c r="E858" t="s">
        <v>141</v>
      </c>
      <c r="G858">
        <v>50</v>
      </c>
      <c r="H858" t="s">
        <v>567</v>
      </c>
      <c r="I858">
        <f>0.3*1.7</f>
        <v>0.51</v>
      </c>
      <c r="J858">
        <f t="shared" si="9"/>
        <v>0.255</v>
      </c>
      <c r="K858" t="s">
        <v>568</v>
      </c>
      <c r="L858" t="s">
        <v>143</v>
      </c>
    </row>
    <row r="859" spans="1:12" ht="15">
      <c r="A859" t="s">
        <v>536</v>
      </c>
      <c r="B859" t="s">
        <v>538</v>
      </c>
      <c r="C859">
        <v>4093</v>
      </c>
      <c r="D859">
        <v>1</v>
      </c>
      <c r="E859" t="s">
        <v>141</v>
      </c>
      <c r="G859">
        <v>20</v>
      </c>
      <c r="H859" t="s">
        <v>569</v>
      </c>
      <c r="I859">
        <f>1.5*2</f>
        <v>3</v>
      </c>
      <c r="J859">
        <f t="shared" si="9"/>
        <v>0.6000000000000001</v>
      </c>
      <c r="K859" t="s">
        <v>570</v>
      </c>
      <c r="L859" t="s">
        <v>571</v>
      </c>
    </row>
    <row r="860" spans="1:12" ht="15">
      <c r="A860" t="s">
        <v>536</v>
      </c>
      <c r="B860" t="s">
        <v>538</v>
      </c>
      <c r="C860">
        <v>4109</v>
      </c>
      <c r="D860">
        <v>2</v>
      </c>
      <c r="E860" t="s">
        <v>141</v>
      </c>
      <c r="G860">
        <v>20</v>
      </c>
      <c r="H860" t="s">
        <v>552</v>
      </c>
      <c r="I860">
        <v>4</v>
      </c>
      <c r="J860">
        <f t="shared" si="9"/>
        <v>0.8</v>
      </c>
      <c r="K860" t="s">
        <v>572</v>
      </c>
      <c r="L860" t="s">
        <v>571</v>
      </c>
    </row>
    <row r="861" spans="1:12" ht="15">
      <c r="A861" t="s">
        <v>536</v>
      </c>
      <c r="B861" t="s">
        <v>538</v>
      </c>
      <c r="C861">
        <v>4122</v>
      </c>
      <c r="D861">
        <v>1</v>
      </c>
      <c r="E861" t="s">
        <v>143</v>
      </c>
      <c r="G861">
        <v>10</v>
      </c>
      <c r="H861" t="s">
        <v>552</v>
      </c>
      <c r="I861">
        <v>4</v>
      </c>
      <c r="J861">
        <f t="shared" si="9"/>
        <v>0.4</v>
      </c>
      <c r="K861" t="s">
        <v>573</v>
      </c>
      <c r="L861" t="s">
        <v>571</v>
      </c>
    </row>
    <row r="862" spans="1:12" ht="15">
      <c r="A862" t="s">
        <v>536</v>
      </c>
      <c r="B862" t="s">
        <v>538</v>
      </c>
      <c r="C862">
        <v>4130</v>
      </c>
      <c r="D862">
        <v>1</v>
      </c>
      <c r="E862" t="s">
        <v>539</v>
      </c>
      <c r="G862">
        <v>24.8</v>
      </c>
      <c r="H862" t="s">
        <v>552</v>
      </c>
      <c r="I862">
        <v>4</v>
      </c>
      <c r="J862">
        <f t="shared" si="9"/>
        <v>0.992</v>
      </c>
      <c r="K862" t="s">
        <v>574</v>
      </c>
      <c r="L862" t="s">
        <v>571</v>
      </c>
    </row>
    <row r="863" spans="1:12" ht="15">
      <c r="A863" t="s">
        <v>536</v>
      </c>
      <c r="B863" t="s">
        <v>540</v>
      </c>
      <c r="C863">
        <v>4196</v>
      </c>
      <c r="D863">
        <v>1</v>
      </c>
      <c r="E863" t="s">
        <v>14</v>
      </c>
      <c r="G863">
        <v>22</v>
      </c>
      <c r="H863" t="s">
        <v>552</v>
      </c>
      <c r="I863">
        <v>4</v>
      </c>
      <c r="J863">
        <f t="shared" si="9"/>
        <v>0.88</v>
      </c>
      <c r="K863" t="s">
        <v>575</v>
      </c>
      <c r="L863" t="s">
        <v>576</v>
      </c>
    </row>
    <row r="864" spans="1:12" ht="15">
      <c r="A864" t="s">
        <v>536</v>
      </c>
      <c r="B864" t="s">
        <v>540</v>
      </c>
      <c r="C864">
        <v>4090</v>
      </c>
      <c r="D864" t="s">
        <v>541</v>
      </c>
      <c r="E864" t="s">
        <v>542</v>
      </c>
      <c r="G864">
        <v>0</v>
      </c>
      <c r="H864" t="s">
        <v>552</v>
      </c>
      <c r="I864" t="s">
        <v>533</v>
      </c>
      <c r="K864" t="s">
        <v>577</v>
      </c>
      <c r="L864" t="s">
        <v>578</v>
      </c>
    </row>
    <row r="865" spans="1:12" ht="15">
      <c r="A865" t="s">
        <v>536</v>
      </c>
      <c r="B865" t="s">
        <v>540</v>
      </c>
      <c r="C865">
        <v>4218</v>
      </c>
      <c r="D865">
        <v>1</v>
      </c>
      <c r="E865" t="s">
        <v>29</v>
      </c>
      <c r="G865">
        <v>60</v>
      </c>
      <c r="H865" t="s">
        <v>552</v>
      </c>
      <c r="I865">
        <v>4</v>
      </c>
      <c r="J865">
        <f t="shared" si="9"/>
        <v>2.4</v>
      </c>
      <c r="K865" t="s">
        <v>579</v>
      </c>
      <c r="L865" t="s">
        <v>580</v>
      </c>
    </row>
    <row r="866" spans="1:12" ht="15">
      <c r="A866" t="s">
        <v>536</v>
      </c>
      <c r="B866" t="s">
        <v>543</v>
      </c>
      <c r="C866">
        <v>4203</v>
      </c>
      <c r="D866">
        <v>1</v>
      </c>
      <c r="E866" t="s">
        <v>14</v>
      </c>
      <c r="G866">
        <v>10</v>
      </c>
      <c r="H866" t="s">
        <v>552</v>
      </c>
      <c r="I866">
        <v>4</v>
      </c>
      <c r="J866">
        <f t="shared" si="9"/>
        <v>0.4</v>
      </c>
      <c r="K866" t="s">
        <v>581</v>
      </c>
      <c r="L866" t="s">
        <v>14</v>
      </c>
    </row>
    <row r="867" spans="1:12" ht="15">
      <c r="A867" t="s">
        <v>536</v>
      </c>
      <c r="B867" t="s">
        <v>543</v>
      </c>
      <c r="C867">
        <v>4241</v>
      </c>
      <c r="D867">
        <v>2</v>
      </c>
      <c r="E867" t="s">
        <v>14</v>
      </c>
      <c r="G867">
        <v>20</v>
      </c>
      <c r="H867" t="s">
        <v>552</v>
      </c>
      <c r="I867">
        <v>4</v>
      </c>
      <c r="J867">
        <f t="shared" si="9"/>
        <v>0.8</v>
      </c>
      <c r="K867" t="s">
        <v>582</v>
      </c>
      <c r="L867" t="s">
        <v>580</v>
      </c>
    </row>
    <row r="868" spans="1:12" ht="15">
      <c r="A868" t="s">
        <v>536</v>
      </c>
      <c r="B868" t="s">
        <v>543</v>
      </c>
      <c r="C868">
        <v>4279</v>
      </c>
      <c r="D868">
        <v>3</v>
      </c>
      <c r="E868" t="s">
        <v>14</v>
      </c>
      <c r="G868">
        <v>20</v>
      </c>
      <c r="H868" t="s">
        <v>552</v>
      </c>
      <c r="I868">
        <v>4</v>
      </c>
      <c r="J868">
        <f t="shared" si="9"/>
        <v>0.8</v>
      </c>
      <c r="K868" t="s">
        <v>583</v>
      </c>
      <c r="L868" t="s">
        <v>584</v>
      </c>
    </row>
    <row r="869" spans="1:12" ht="15">
      <c r="A869" t="s">
        <v>536</v>
      </c>
      <c r="B869" t="s">
        <v>543</v>
      </c>
      <c r="C869">
        <v>4295</v>
      </c>
      <c r="D869">
        <v>4</v>
      </c>
      <c r="E869" t="s">
        <v>14</v>
      </c>
      <c r="G869">
        <v>40</v>
      </c>
      <c r="H869" t="s">
        <v>552</v>
      </c>
      <c r="I869">
        <v>4</v>
      </c>
      <c r="J869">
        <f t="shared" si="9"/>
        <v>1.6</v>
      </c>
      <c r="K869" t="s">
        <v>585</v>
      </c>
      <c r="L869" t="s">
        <v>584</v>
      </c>
    </row>
    <row r="870" spans="1:12" ht="15">
      <c r="A870" t="s">
        <v>536</v>
      </c>
      <c r="B870" t="s">
        <v>544</v>
      </c>
      <c r="C870">
        <v>4119</v>
      </c>
      <c r="D870" t="s">
        <v>541</v>
      </c>
      <c r="E870" t="s">
        <v>542</v>
      </c>
      <c r="G870">
        <v>0</v>
      </c>
      <c r="H870" t="s">
        <v>552</v>
      </c>
      <c r="I870" t="s">
        <v>533</v>
      </c>
      <c r="K870" t="s">
        <v>577</v>
      </c>
      <c r="L870" t="s">
        <v>578</v>
      </c>
    </row>
    <row r="871" spans="1:12" ht="15">
      <c r="A871" t="s">
        <v>536</v>
      </c>
      <c r="B871" t="s">
        <v>544</v>
      </c>
      <c r="C871">
        <v>4120</v>
      </c>
      <c r="D871">
        <v>1</v>
      </c>
      <c r="E871" t="s">
        <v>14</v>
      </c>
      <c r="G871">
        <v>10</v>
      </c>
      <c r="H871" t="s">
        <v>552</v>
      </c>
      <c r="I871">
        <v>4</v>
      </c>
      <c r="J871">
        <f t="shared" si="9"/>
        <v>0.4</v>
      </c>
      <c r="K871" t="s">
        <v>586</v>
      </c>
      <c r="L871" t="s">
        <v>14</v>
      </c>
    </row>
    <row r="872" spans="1:12" ht="15">
      <c r="A872" t="s">
        <v>536</v>
      </c>
      <c r="B872" t="s">
        <v>544</v>
      </c>
      <c r="C872">
        <v>4131</v>
      </c>
      <c r="D872">
        <v>2</v>
      </c>
      <c r="E872" t="s">
        <v>14</v>
      </c>
      <c r="G872">
        <v>10</v>
      </c>
      <c r="H872" t="s">
        <v>552</v>
      </c>
      <c r="I872">
        <v>4</v>
      </c>
      <c r="J872">
        <f t="shared" si="9"/>
        <v>0.4</v>
      </c>
      <c r="K872" t="s">
        <v>587</v>
      </c>
      <c r="L872" t="s">
        <v>588</v>
      </c>
    </row>
    <row r="873" spans="1:12" ht="15">
      <c r="A873" t="s">
        <v>536</v>
      </c>
      <c r="B873" t="s">
        <v>544</v>
      </c>
      <c r="C873">
        <v>4153</v>
      </c>
      <c r="D873">
        <v>3</v>
      </c>
      <c r="E873" t="s">
        <v>14</v>
      </c>
      <c r="G873">
        <v>5</v>
      </c>
      <c r="H873" t="s">
        <v>552</v>
      </c>
      <c r="I873">
        <v>4</v>
      </c>
      <c r="J873">
        <f t="shared" si="9"/>
        <v>0.2</v>
      </c>
      <c r="K873" t="s">
        <v>589</v>
      </c>
      <c r="L873" t="s">
        <v>590</v>
      </c>
    </row>
    <row r="874" spans="1:12" ht="15">
      <c r="A874" t="s">
        <v>536</v>
      </c>
      <c r="B874" t="s">
        <v>544</v>
      </c>
      <c r="C874">
        <v>4166</v>
      </c>
      <c r="D874">
        <v>4</v>
      </c>
      <c r="E874" t="s">
        <v>14</v>
      </c>
      <c r="G874">
        <v>5</v>
      </c>
      <c r="H874" t="s">
        <v>552</v>
      </c>
      <c r="I874">
        <v>4</v>
      </c>
      <c r="J874">
        <f t="shared" si="9"/>
        <v>0.2</v>
      </c>
      <c r="K874" t="s">
        <v>591</v>
      </c>
      <c r="L874" t="s">
        <v>590</v>
      </c>
    </row>
    <row r="875" spans="1:12" ht="15">
      <c r="A875" t="s">
        <v>536</v>
      </c>
      <c r="B875" t="s">
        <v>544</v>
      </c>
      <c r="C875">
        <v>4173</v>
      </c>
      <c r="D875">
        <v>5</v>
      </c>
      <c r="E875" t="s">
        <v>14</v>
      </c>
      <c r="G875">
        <v>5</v>
      </c>
      <c r="H875" t="s">
        <v>552</v>
      </c>
      <c r="I875">
        <v>4</v>
      </c>
      <c r="J875">
        <f t="shared" si="9"/>
        <v>0.2</v>
      </c>
      <c r="K875" t="s">
        <v>592</v>
      </c>
      <c r="L875" t="s">
        <v>590</v>
      </c>
    </row>
    <row r="876" spans="1:12" ht="15">
      <c r="A876" t="s">
        <v>536</v>
      </c>
      <c r="B876" t="s">
        <v>544</v>
      </c>
      <c r="C876">
        <v>4202</v>
      </c>
      <c r="D876">
        <v>6</v>
      </c>
      <c r="E876" t="s">
        <v>14</v>
      </c>
      <c r="G876">
        <v>10</v>
      </c>
      <c r="H876" t="s">
        <v>552</v>
      </c>
      <c r="I876">
        <v>4</v>
      </c>
      <c r="J876">
        <f t="shared" si="9"/>
        <v>0.4</v>
      </c>
      <c r="K876" t="s">
        <v>593</v>
      </c>
      <c r="L876" t="s">
        <v>590</v>
      </c>
    </row>
    <row r="877" spans="1:12" ht="15">
      <c r="A877" t="s">
        <v>536</v>
      </c>
      <c r="B877" t="s">
        <v>544</v>
      </c>
      <c r="C877">
        <v>4219</v>
      </c>
      <c r="D877">
        <v>7</v>
      </c>
      <c r="E877" t="s">
        <v>14</v>
      </c>
      <c r="G877">
        <v>5</v>
      </c>
      <c r="H877" t="s">
        <v>552</v>
      </c>
      <c r="I877">
        <v>4</v>
      </c>
      <c r="J877">
        <f t="shared" si="9"/>
        <v>0.2</v>
      </c>
      <c r="K877" t="s">
        <v>594</v>
      </c>
      <c r="L877" t="s">
        <v>590</v>
      </c>
    </row>
    <row r="878" spans="1:12" ht="15">
      <c r="A878" t="s">
        <v>536</v>
      </c>
      <c r="B878" t="s">
        <v>544</v>
      </c>
      <c r="C878">
        <v>4230</v>
      </c>
      <c r="D878">
        <v>8</v>
      </c>
      <c r="E878" t="s">
        <v>14</v>
      </c>
      <c r="G878">
        <v>5</v>
      </c>
      <c r="H878" t="s">
        <v>552</v>
      </c>
      <c r="I878">
        <v>4</v>
      </c>
      <c r="J878">
        <f t="shared" si="9"/>
        <v>0.2</v>
      </c>
      <c r="K878" t="s">
        <v>595</v>
      </c>
      <c r="L878" t="s">
        <v>590</v>
      </c>
    </row>
    <row r="879" spans="1:12" ht="15">
      <c r="A879" t="s">
        <v>536</v>
      </c>
      <c r="B879" t="s">
        <v>544</v>
      </c>
      <c r="C879">
        <v>4258</v>
      </c>
      <c r="D879">
        <v>9</v>
      </c>
      <c r="E879" t="s">
        <v>14</v>
      </c>
      <c r="G879">
        <v>20</v>
      </c>
      <c r="H879" t="s">
        <v>552</v>
      </c>
      <c r="I879">
        <v>4</v>
      </c>
      <c r="J879">
        <f t="shared" si="9"/>
        <v>0.8</v>
      </c>
      <c r="K879" t="s">
        <v>596</v>
      </c>
      <c r="L879" t="s">
        <v>590</v>
      </c>
    </row>
    <row r="880" spans="1:12" ht="15">
      <c r="A880" t="s">
        <v>536</v>
      </c>
      <c r="B880" t="s">
        <v>545</v>
      </c>
      <c r="C880">
        <v>4281</v>
      </c>
      <c r="D880">
        <v>1</v>
      </c>
      <c r="E880" t="s">
        <v>14</v>
      </c>
      <c r="G880">
        <v>10</v>
      </c>
      <c r="H880" t="s">
        <v>552</v>
      </c>
      <c r="I880">
        <v>4</v>
      </c>
      <c r="J880">
        <f t="shared" si="9"/>
        <v>0.4</v>
      </c>
      <c r="K880" t="s">
        <v>597</v>
      </c>
      <c r="L880" t="s">
        <v>14</v>
      </c>
    </row>
    <row r="881" spans="1:12" ht="15">
      <c r="A881" t="s">
        <v>536</v>
      </c>
      <c r="B881" t="s">
        <v>545</v>
      </c>
      <c r="C881">
        <v>4296</v>
      </c>
      <c r="D881">
        <v>2</v>
      </c>
      <c r="E881" t="s">
        <v>14</v>
      </c>
      <c r="G881">
        <v>20</v>
      </c>
      <c r="H881" t="s">
        <v>552</v>
      </c>
      <c r="I881">
        <v>4</v>
      </c>
      <c r="J881">
        <f t="shared" si="9"/>
        <v>0.8</v>
      </c>
      <c r="K881" t="s">
        <v>598</v>
      </c>
      <c r="L881" t="s">
        <v>29</v>
      </c>
    </row>
    <row r="882" spans="1:12" ht="15">
      <c r="A882" t="s">
        <v>536</v>
      </c>
      <c r="B882" t="s">
        <v>545</v>
      </c>
      <c r="C882">
        <v>4299</v>
      </c>
      <c r="D882">
        <v>3</v>
      </c>
      <c r="E882" t="s">
        <v>14</v>
      </c>
      <c r="G882">
        <v>20</v>
      </c>
      <c r="H882" t="s">
        <v>552</v>
      </c>
      <c r="I882">
        <v>4</v>
      </c>
      <c r="J882">
        <f t="shared" si="9"/>
        <v>0.8</v>
      </c>
      <c r="K882" t="s">
        <v>599</v>
      </c>
      <c r="L882" t="s">
        <v>600</v>
      </c>
    </row>
    <row r="883" spans="1:12" ht="15">
      <c r="A883" t="s">
        <v>536</v>
      </c>
      <c r="B883" t="s">
        <v>545</v>
      </c>
      <c r="C883">
        <v>4301</v>
      </c>
      <c r="D883">
        <v>4</v>
      </c>
      <c r="E883" t="s">
        <v>14</v>
      </c>
      <c r="G883">
        <v>30</v>
      </c>
      <c r="H883" t="s">
        <v>552</v>
      </c>
      <c r="I883">
        <v>4</v>
      </c>
      <c r="J883">
        <f t="shared" si="9"/>
        <v>1.2</v>
      </c>
      <c r="K883" t="s">
        <v>601</v>
      </c>
      <c r="L883" t="s">
        <v>590</v>
      </c>
    </row>
    <row r="884" spans="1:12" ht="15">
      <c r="A884" t="s">
        <v>536</v>
      </c>
      <c r="B884" t="s">
        <v>546</v>
      </c>
      <c r="C884">
        <v>4040</v>
      </c>
      <c r="D884">
        <v>1</v>
      </c>
      <c r="E884" t="s">
        <v>14</v>
      </c>
      <c r="G884">
        <v>10</v>
      </c>
      <c r="H884" t="s">
        <v>552</v>
      </c>
      <c r="I884">
        <v>4</v>
      </c>
      <c r="J884">
        <f t="shared" si="9"/>
        <v>0.4</v>
      </c>
      <c r="K884" t="s">
        <v>602</v>
      </c>
      <c r="L884" t="s">
        <v>14</v>
      </c>
    </row>
    <row r="885" spans="1:12" ht="15">
      <c r="A885" t="s">
        <v>536</v>
      </c>
      <c r="B885" t="s">
        <v>546</v>
      </c>
      <c r="C885">
        <v>4058</v>
      </c>
      <c r="D885">
        <v>2</v>
      </c>
      <c r="E885" t="s">
        <v>14</v>
      </c>
      <c r="G885">
        <v>5</v>
      </c>
      <c r="H885" t="s">
        <v>552</v>
      </c>
      <c r="I885">
        <v>4</v>
      </c>
      <c r="J885">
        <f t="shared" si="9"/>
        <v>0.2</v>
      </c>
      <c r="K885" t="s">
        <v>603</v>
      </c>
      <c r="L885" t="s">
        <v>29</v>
      </c>
    </row>
    <row r="886" spans="1:12" ht="15">
      <c r="A886" t="s">
        <v>536</v>
      </c>
      <c r="B886" t="s">
        <v>546</v>
      </c>
      <c r="C886">
        <v>4073</v>
      </c>
      <c r="D886">
        <v>1</v>
      </c>
      <c r="E886" t="s">
        <v>29</v>
      </c>
      <c r="G886">
        <v>15</v>
      </c>
      <c r="H886" t="s">
        <v>552</v>
      </c>
      <c r="I886">
        <v>4</v>
      </c>
      <c r="J886">
        <f t="shared" si="9"/>
        <v>0.6</v>
      </c>
      <c r="K886" t="s">
        <v>604</v>
      </c>
      <c r="L886" t="s">
        <v>29</v>
      </c>
    </row>
    <row r="887" spans="1:12" ht="15">
      <c r="A887" t="s">
        <v>536</v>
      </c>
      <c r="B887" t="s">
        <v>546</v>
      </c>
      <c r="C887">
        <v>4094</v>
      </c>
      <c r="D887">
        <v>1</v>
      </c>
      <c r="E887" t="s">
        <v>141</v>
      </c>
      <c r="G887">
        <v>20</v>
      </c>
      <c r="H887" t="s">
        <v>552</v>
      </c>
      <c r="I887">
        <v>4</v>
      </c>
      <c r="J887">
        <f t="shared" si="9"/>
        <v>0.8</v>
      </c>
      <c r="K887" t="s">
        <v>605</v>
      </c>
      <c r="L887" t="s">
        <v>143</v>
      </c>
    </row>
    <row r="888" spans="1:12" ht="15">
      <c r="A888" t="s">
        <v>536</v>
      </c>
      <c r="B888" t="s">
        <v>546</v>
      </c>
      <c r="C888">
        <v>4154</v>
      </c>
      <c r="D888">
        <v>2</v>
      </c>
      <c r="E888" t="s">
        <v>141</v>
      </c>
      <c r="G888">
        <v>30</v>
      </c>
      <c r="H888" t="s">
        <v>552</v>
      </c>
      <c r="I888">
        <v>4</v>
      </c>
      <c r="J888">
        <f t="shared" si="9"/>
        <v>1.2</v>
      </c>
      <c r="K888" t="s">
        <v>606</v>
      </c>
      <c r="L888" t="s">
        <v>143</v>
      </c>
    </row>
    <row r="889" spans="1:12" ht="15">
      <c r="A889" t="s">
        <v>536</v>
      </c>
      <c r="B889" t="s">
        <v>547</v>
      </c>
      <c r="C889">
        <v>4145</v>
      </c>
      <c r="D889">
        <v>1</v>
      </c>
      <c r="E889" t="s">
        <v>14</v>
      </c>
      <c r="G889">
        <v>10</v>
      </c>
      <c r="H889" t="s">
        <v>552</v>
      </c>
      <c r="I889">
        <v>4</v>
      </c>
      <c r="J889">
        <f t="shared" si="9"/>
        <v>0.4</v>
      </c>
      <c r="K889" t="s">
        <v>607</v>
      </c>
      <c r="L889" t="s">
        <v>588</v>
      </c>
    </row>
    <row r="890" spans="1:12" ht="15">
      <c r="A890" t="s">
        <v>536</v>
      </c>
      <c r="B890" t="s">
        <v>547</v>
      </c>
      <c r="C890">
        <v>4179</v>
      </c>
      <c r="D890">
        <v>2</v>
      </c>
      <c r="E890" t="s">
        <v>14</v>
      </c>
      <c r="G890">
        <v>10</v>
      </c>
      <c r="H890" t="s">
        <v>552</v>
      </c>
      <c r="I890">
        <v>4</v>
      </c>
      <c r="J890">
        <f t="shared" si="9"/>
        <v>0.4</v>
      </c>
      <c r="K890" t="s">
        <v>608</v>
      </c>
      <c r="L890" t="s">
        <v>29</v>
      </c>
    </row>
    <row r="891" spans="1:12" ht="15">
      <c r="A891" t="s">
        <v>536</v>
      </c>
      <c r="B891" t="s">
        <v>547</v>
      </c>
      <c r="C891">
        <v>4225</v>
      </c>
      <c r="D891">
        <v>3</v>
      </c>
      <c r="E891" t="s">
        <v>14</v>
      </c>
      <c r="G891">
        <v>10</v>
      </c>
      <c r="H891" t="s">
        <v>552</v>
      </c>
      <c r="I891">
        <v>4</v>
      </c>
      <c r="J891">
        <f t="shared" si="9"/>
        <v>0.4</v>
      </c>
      <c r="K891" t="s">
        <v>609</v>
      </c>
      <c r="L891" t="s">
        <v>29</v>
      </c>
    </row>
    <row r="892" spans="1:12" ht="15">
      <c r="A892" t="s">
        <v>536</v>
      </c>
      <c r="B892" t="s">
        <v>547</v>
      </c>
      <c r="C892">
        <v>4240</v>
      </c>
      <c r="D892">
        <v>4</v>
      </c>
      <c r="E892" t="s">
        <v>14</v>
      </c>
      <c r="G892">
        <v>10</v>
      </c>
      <c r="H892" t="s">
        <v>552</v>
      </c>
      <c r="I892">
        <v>4</v>
      </c>
      <c r="J892">
        <f t="shared" si="9"/>
        <v>0.4</v>
      </c>
      <c r="K892" t="s">
        <v>610</v>
      </c>
      <c r="L892" t="s">
        <v>143</v>
      </c>
    </row>
    <row r="893" spans="1:12" ht="15">
      <c r="A893" t="s">
        <v>536</v>
      </c>
      <c r="B893" t="s">
        <v>547</v>
      </c>
      <c r="C893">
        <v>4260</v>
      </c>
      <c r="D893">
        <v>5</v>
      </c>
      <c r="E893" t="s">
        <v>14</v>
      </c>
      <c r="G893">
        <v>10</v>
      </c>
      <c r="H893" t="s">
        <v>552</v>
      </c>
      <c r="I893">
        <v>4</v>
      </c>
      <c r="J893">
        <f t="shared" si="9"/>
        <v>0.4</v>
      </c>
      <c r="K893" t="s">
        <v>611</v>
      </c>
      <c r="L893" t="s">
        <v>143</v>
      </c>
    </row>
    <row r="894" spans="1:12" ht="15">
      <c r="A894" t="s">
        <v>536</v>
      </c>
      <c r="B894" t="s">
        <v>548</v>
      </c>
      <c r="C894">
        <v>4286</v>
      </c>
      <c r="D894">
        <v>1</v>
      </c>
      <c r="E894" t="s">
        <v>14</v>
      </c>
      <c r="G894">
        <v>10</v>
      </c>
      <c r="H894" t="s">
        <v>612</v>
      </c>
      <c r="I894">
        <v>1</v>
      </c>
      <c r="J894">
        <f t="shared" si="9"/>
        <v>0.1</v>
      </c>
      <c r="K894" t="s">
        <v>613</v>
      </c>
      <c r="L894" t="s">
        <v>614</v>
      </c>
    </row>
    <row r="895" spans="1:12" ht="15">
      <c r="A895" t="s">
        <v>536</v>
      </c>
      <c r="B895" t="s">
        <v>548</v>
      </c>
      <c r="C895">
        <v>4297</v>
      </c>
      <c r="D895">
        <v>2</v>
      </c>
      <c r="E895" t="s">
        <v>14</v>
      </c>
      <c r="G895">
        <v>10</v>
      </c>
      <c r="H895" t="s">
        <v>612</v>
      </c>
      <c r="I895">
        <v>1</v>
      </c>
      <c r="J895">
        <f t="shared" si="9"/>
        <v>0.1</v>
      </c>
      <c r="K895" t="s">
        <v>615</v>
      </c>
      <c r="L895" t="s">
        <v>614</v>
      </c>
    </row>
    <row r="896" spans="1:12" ht="15">
      <c r="A896" t="s">
        <v>536</v>
      </c>
      <c r="B896" t="s">
        <v>549</v>
      </c>
      <c r="C896">
        <v>4089</v>
      </c>
      <c r="D896">
        <v>1</v>
      </c>
      <c r="E896" t="s">
        <v>542</v>
      </c>
      <c r="G896">
        <v>0</v>
      </c>
      <c r="H896" t="s">
        <v>552</v>
      </c>
      <c r="I896" t="s">
        <v>533</v>
      </c>
      <c r="K896" t="s">
        <v>577</v>
      </c>
      <c r="L896" t="s">
        <v>578</v>
      </c>
    </row>
    <row r="897" spans="1:12" ht="15">
      <c r="A897" t="s">
        <v>536</v>
      </c>
      <c r="B897" t="s">
        <v>550</v>
      </c>
      <c r="C897">
        <v>4041</v>
      </c>
      <c r="D897">
        <v>1</v>
      </c>
      <c r="E897" t="s">
        <v>542</v>
      </c>
      <c r="G897">
        <v>0</v>
      </c>
      <c r="H897" t="s">
        <v>552</v>
      </c>
      <c r="I897" t="s">
        <v>533</v>
      </c>
      <c r="K897" t="s">
        <v>577</v>
      </c>
      <c r="L897" t="s">
        <v>578</v>
      </c>
    </row>
    <row r="898" spans="1:12" ht="15">
      <c r="A898" t="s">
        <v>536</v>
      </c>
      <c r="B898" t="s">
        <v>550</v>
      </c>
      <c r="C898">
        <v>4044</v>
      </c>
      <c r="D898">
        <v>1</v>
      </c>
      <c r="E898" t="s">
        <v>14</v>
      </c>
      <c r="G898">
        <v>40</v>
      </c>
      <c r="H898" t="s">
        <v>552</v>
      </c>
      <c r="I898">
        <v>4</v>
      </c>
      <c r="J898">
        <f>(G898/100)*I898</f>
        <v>1.6</v>
      </c>
      <c r="K898" t="s">
        <v>616</v>
      </c>
      <c r="L898" t="s">
        <v>617</v>
      </c>
    </row>
    <row r="899" spans="1:12" ht="15">
      <c r="A899" t="s">
        <v>536</v>
      </c>
      <c r="B899" t="s">
        <v>551</v>
      </c>
      <c r="C899">
        <v>4125</v>
      </c>
      <c r="D899">
        <v>1</v>
      </c>
      <c r="E899" t="s">
        <v>14</v>
      </c>
      <c r="G899">
        <v>10</v>
      </c>
      <c r="H899" t="s">
        <v>552</v>
      </c>
      <c r="I899">
        <v>4</v>
      </c>
      <c r="J899">
        <f>(G899/100)*I899</f>
        <v>0.4</v>
      </c>
      <c r="K899" t="s">
        <v>618</v>
      </c>
      <c r="L899" t="s">
        <v>588</v>
      </c>
    </row>
    <row r="900" spans="1:12" ht="15">
      <c r="A900" t="s">
        <v>536</v>
      </c>
      <c r="B900" t="s">
        <v>551</v>
      </c>
      <c r="C900">
        <v>4144</v>
      </c>
      <c r="D900">
        <v>2</v>
      </c>
      <c r="E900" t="s">
        <v>14</v>
      </c>
      <c r="G900">
        <v>20</v>
      </c>
      <c r="H900" t="s">
        <v>552</v>
      </c>
      <c r="I900">
        <v>4</v>
      </c>
      <c r="J900">
        <f>(G900/100)*I900</f>
        <v>0.8</v>
      </c>
      <c r="K900" t="s">
        <v>619</v>
      </c>
      <c r="L900" t="s">
        <v>143</v>
      </c>
    </row>
    <row r="901" spans="1:8" ht="15">
      <c r="A901" t="s">
        <v>620</v>
      </c>
      <c r="B901" t="s">
        <v>621</v>
      </c>
      <c r="C901">
        <v>4005</v>
      </c>
      <c r="D901" t="s">
        <v>14</v>
      </c>
      <c r="E901">
        <v>1</v>
      </c>
      <c r="G901" t="s">
        <v>533</v>
      </c>
      <c r="H901" t="s">
        <v>533</v>
      </c>
    </row>
    <row r="902" spans="1:10" ht="15">
      <c r="A902" t="s">
        <v>620</v>
      </c>
      <c r="B902" t="s">
        <v>621</v>
      </c>
      <c r="C902">
        <v>4010</v>
      </c>
      <c r="D902" t="s">
        <v>14</v>
      </c>
      <c r="E902">
        <v>2</v>
      </c>
      <c r="G902">
        <v>27.5</v>
      </c>
      <c r="H902" t="s">
        <v>71</v>
      </c>
      <c r="I902">
        <v>4</v>
      </c>
      <c r="J902">
        <f>(G902/100)*I902</f>
        <v>1.1</v>
      </c>
    </row>
    <row r="903" spans="1:8" ht="15">
      <c r="A903" t="s">
        <v>620</v>
      </c>
      <c r="B903" t="s">
        <v>622</v>
      </c>
      <c r="C903">
        <v>4021</v>
      </c>
      <c r="D903" t="s">
        <v>14</v>
      </c>
      <c r="E903">
        <v>1</v>
      </c>
      <c r="G903" t="s">
        <v>533</v>
      </c>
      <c r="H903" t="s">
        <v>533</v>
      </c>
    </row>
    <row r="904" spans="1:8" ht="15">
      <c r="A904" t="s">
        <v>620</v>
      </c>
      <c r="B904" t="s">
        <v>622</v>
      </c>
      <c r="C904">
        <v>4036</v>
      </c>
      <c r="D904" t="s">
        <v>14</v>
      </c>
      <c r="E904">
        <v>2</v>
      </c>
      <c r="G904" t="s">
        <v>533</v>
      </c>
      <c r="H904" t="s">
        <v>533</v>
      </c>
    </row>
    <row r="905" spans="1:8" ht="15">
      <c r="A905" t="s">
        <v>620</v>
      </c>
      <c r="B905" t="s">
        <v>622</v>
      </c>
      <c r="C905">
        <v>4292</v>
      </c>
      <c r="D905" t="s">
        <v>29</v>
      </c>
      <c r="E905">
        <v>1</v>
      </c>
      <c r="G905" t="s">
        <v>533</v>
      </c>
      <c r="H905" t="s">
        <v>533</v>
      </c>
    </row>
    <row r="906" spans="1:10" ht="15">
      <c r="A906" t="s">
        <v>620</v>
      </c>
      <c r="B906" t="s">
        <v>622</v>
      </c>
      <c r="C906">
        <v>4287</v>
      </c>
      <c r="D906" t="s">
        <v>141</v>
      </c>
      <c r="E906">
        <v>1</v>
      </c>
      <c r="G906">
        <v>45</v>
      </c>
      <c r="H906" t="s">
        <v>71</v>
      </c>
      <c r="I906">
        <v>4</v>
      </c>
      <c r="J906">
        <f>(G906/100)*I906</f>
        <v>1.8</v>
      </c>
    </row>
    <row r="907" spans="1:10" ht="15">
      <c r="A907" t="s">
        <v>620</v>
      </c>
      <c r="B907" t="s">
        <v>25</v>
      </c>
      <c r="C907">
        <v>4043</v>
      </c>
      <c r="D907" t="s">
        <v>14</v>
      </c>
      <c r="E907">
        <v>1</v>
      </c>
      <c r="G907">
        <v>7.75</v>
      </c>
      <c r="H907" t="s">
        <v>71</v>
      </c>
      <c r="I907">
        <v>4</v>
      </c>
      <c r="J907">
        <f>(G907/100)*I907</f>
        <v>0.31</v>
      </c>
    </row>
    <row r="908" spans="1:8" ht="15">
      <c r="A908" t="s">
        <v>620</v>
      </c>
      <c r="B908" t="s">
        <v>623</v>
      </c>
      <c r="C908">
        <v>4052</v>
      </c>
      <c r="D908" t="s">
        <v>14</v>
      </c>
      <c r="E908">
        <v>1</v>
      </c>
      <c r="G908" t="s">
        <v>533</v>
      </c>
      <c r="H908" t="s">
        <v>533</v>
      </c>
    </row>
    <row r="909" spans="1:10" ht="15">
      <c r="A909" t="s">
        <v>620</v>
      </c>
      <c r="B909" t="s">
        <v>623</v>
      </c>
      <c r="C909">
        <v>4069</v>
      </c>
      <c r="D909" t="s">
        <v>14</v>
      </c>
      <c r="E909">
        <v>2</v>
      </c>
      <c r="G909">
        <v>18.75</v>
      </c>
      <c r="H909" t="s">
        <v>71</v>
      </c>
      <c r="I909">
        <v>4</v>
      </c>
      <c r="J909">
        <f>(G909/100)*I909</f>
        <v>0.75</v>
      </c>
    </row>
    <row r="910" spans="1:8" ht="15">
      <c r="A910" t="s">
        <v>620</v>
      </c>
      <c r="B910" t="s">
        <v>475</v>
      </c>
      <c r="C910">
        <v>4084</v>
      </c>
      <c r="D910" t="s">
        <v>14</v>
      </c>
      <c r="E910">
        <v>1</v>
      </c>
      <c r="G910" t="s">
        <v>533</v>
      </c>
      <c r="H910" t="s">
        <v>533</v>
      </c>
    </row>
    <row r="911" spans="1:10" ht="15">
      <c r="A911" t="s">
        <v>620</v>
      </c>
      <c r="B911" t="s">
        <v>475</v>
      </c>
      <c r="C911">
        <v>4087</v>
      </c>
      <c r="D911" t="s">
        <v>14</v>
      </c>
      <c r="E911">
        <v>2</v>
      </c>
      <c r="G911">
        <v>28</v>
      </c>
      <c r="H911" t="s">
        <v>71</v>
      </c>
      <c r="I911">
        <v>4</v>
      </c>
      <c r="J911">
        <f>(G911/100)*I911</f>
        <v>1.12</v>
      </c>
    </row>
    <row r="912" spans="1:8" ht="15">
      <c r="A912" t="s">
        <v>620</v>
      </c>
      <c r="B912" t="s">
        <v>624</v>
      </c>
      <c r="C912">
        <v>4208</v>
      </c>
      <c r="D912" t="s">
        <v>14</v>
      </c>
      <c r="E912">
        <v>1</v>
      </c>
      <c r="G912" t="s">
        <v>533</v>
      </c>
      <c r="H912" t="s">
        <v>533</v>
      </c>
    </row>
    <row r="913" spans="1:8" ht="15">
      <c r="A913" t="s">
        <v>620</v>
      </c>
      <c r="B913" t="s">
        <v>624</v>
      </c>
      <c r="C913">
        <v>4212</v>
      </c>
      <c r="D913" t="s">
        <v>14</v>
      </c>
      <c r="E913">
        <v>2</v>
      </c>
      <c r="G913" t="s">
        <v>533</v>
      </c>
      <c r="H913" t="s">
        <v>533</v>
      </c>
    </row>
    <row r="914" spans="1:10" ht="15">
      <c r="A914" t="s">
        <v>620</v>
      </c>
      <c r="B914" t="s">
        <v>624</v>
      </c>
      <c r="C914">
        <v>4220</v>
      </c>
      <c r="D914" t="s">
        <v>14</v>
      </c>
      <c r="E914">
        <v>3</v>
      </c>
      <c r="G914">
        <v>34.3</v>
      </c>
      <c r="H914" t="s">
        <v>71</v>
      </c>
      <c r="I914">
        <v>4</v>
      </c>
      <c r="J914">
        <f>(G914/100)*I914</f>
        <v>1.3719999999999999</v>
      </c>
    </row>
    <row r="915" spans="1:8" ht="15">
      <c r="A915" t="s">
        <v>620</v>
      </c>
      <c r="B915" t="s">
        <v>625</v>
      </c>
      <c r="C915">
        <v>4304</v>
      </c>
      <c r="D915" t="s">
        <v>29</v>
      </c>
      <c r="E915">
        <v>1</v>
      </c>
      <c r="G915" t="s">
        <v>533</v>
      </c>
      <c r="H915" t="s">
        <v>533</v>
      </c>
    </row>
    <row r="916" spans="1:8" ht="15">
      <c r="A916" t="s">
        <v>620</v>
      </c>
      <c r="B916" t="s">
        <v>625</v>
      </c>
      <c r="C916">
        <v>4308</v>
      </c>
      <c r="D916" t="s">
        <v>141</v>
      </c>
      <c r="E916">
        <v>1</v>
      </c>
      <c r="G916" t="s">
        <v>533</v>
      </c>
      <c r="H916" t="s">
        <v>533</v>
      </c>
    </row>
    <row r="917" spans="1:8" ht="15">
      <c r="A917" t="s">
        <v>620</v>
      </c>
      <c r="B917" t="s">
        <v>625</v>
      </c>
      <c r="C917">
        <v>4309</v>
      </c>
      <c r="D917" t="s">
        <v>141</v>
      </c>
      <c r="E917">
        <v>2</v>
      </c>
      <c r="G917" t="s">
        <v>533</v>
      </c>
      <c r="H917" t="s">
        <v>533</v>
      </c>
    </row>
    <row r="918" spans="1:8" ht="15">
      <c r="A918" t="s">
        <v>620</v>
      </c>
      <c r="B918" t="s">
        <v>625</v>
      </c>
      <c r="C918">
        <v>4310</v>
      </c>
      <c r="D918" t="s">
        <v>143</v>
      </c>
      <c r="E918">
        <v>1</v>
      </c>
      <c r="G918" t="s">
        <v>533</v>
      </c>
      <c r="H918" t="s">
        <v>533</v>
      </c>
    </row>
    <row r="919" spans="1:10" ht="15">
      <c r="A919" t="s">
        <v>620</v>
      </c>
      <c r="B919" t="s">
        <v>625</v>
      </c>
      <c r="C919">
        <v>4312</v>
      </c>
      <c r="D919" t="s">
        <v>539</v>
      </c>
      <c r="E919">
        <v>1</v>
      </c>
      <c r="G919">
        <v>114</v>
      </c>
      <c r="H919" t="s">
        <v>383</v>
      </c>
      <c r="I919">
        <v>1</v>
      </c>
      <c r="J919">
        <f>(G919/100)*I919</f>
        <v>1.14</v>
      </c>
    </row>
    <row r="920" spans="1:8" ht="15">
      <c r="A920" t="s">
        <v>620</v>
      </c>
      <c r="B920" t="s">
        <v>626</v>
      </c>
      <c r="C920">
        <v>4235</v>
      </c>
      <c r="D920" t="s">
        <v>14</v>
      </c>
      <c r="E920">
        <v>1</v>
      </c>
      <c r="G920" t="s">
        <v>533</v>
      </c>
      <c r="H920" t="s">
        <v>533</v>
      </c>
    </row>
    <row r="921" spans="1:8" ht="15">
      <c r="A921" t="s">
        <v>620</v>
      </c>
      <c r="B921" t="s">
        <v>626</v>
      </c>
      <c r="C921">
        <v>4239</v>
      </c>
      <c r="D921" t="s">
        <v>14</v>
      </c>
      <c r="E921">
        <v>2</v>
      </c>
      <c r="G921" t="s">
        <v>533</v>
      </c>
      <c r="H921" t="s">
        <v>533</v>
      </c>
    </row>
    <row r="922" spans="1:10" ht="15">
      <c r="A922" t="s">
        <v>620</v>
      </c>
      <c r="B922" t="s">
        <v>626</v>
      </c>
      <c r="C922">
        <v>4245</v>
      </c>
      <c r="D922" t="s">
        <v>14</v>
      </c>
      <c r="E922">
        <v>3</v>
      </c>
      <c r="G922">
        <v>70</v>
      </c>
      <c r="H922" t="s">
        <v>71</v>
      </c>
      <c r="I922">
        <v>4</v>
      </c>
      <c r="J922">
        <f>(G922/100)*I922</f>
        <v>2.8</v>
      </c>
    </row>
    <row r="923" spans="1:8" ht="15">
      <c r="A923" t="s">
        <v>620</v>
      </c>
      <c r="B923" t="s">
        <v>626</v>
      </c>
      <c r="C923">
        <v>4252</v>
      </c>
      <c r="D923" t="s">
        <v>29</v>
      </c>
      <c r="E923" t="s">
        <v>627</v>
      </c>
      <c r="G923" t="s">
        <v>533</v>
      </c>
      <c r="H923" t="s">
        <v>533</v>
      </c>
    </row>
    <row r="924" spans="1:10" ht="15">
      <c r="A924" t="s">
        <v>620</v>
      </c>
      <c r="B924" t="s">
        <v>628</v>
      </c>
      <c r="C924">
        <v>4259</v>
      </c>
      <c r="D924" t="s">
        <v>14</v>
      </c>
      <c r="E924">
        <v>1</v>
      </c>
      <c r="G924">
        <v>7.25</v>
      </c>
      <c r="H924" t="s">
        <v>71</v>
      </c>
      <c r="I924">
        <v>4</v>
      </c>
      <c r="J924">
        <f>(G924/100)*I924</f>
        <v>0.29</v>
      </c>
    </row>
    <row r="925" spans="1:8" ht="15">
      <c r="A925" t="s">
        <v>620</v>
      </c>
      <c r="B925" t="s">
        <v>629</v>
      </c>
      <c r="C925">
        <v>4263</v>
      </c>
      <c r="D925" t="s">
        <v>29</v>
      </c>
      <c r="E925">
        <v>1</v>
      </c>
      <c r="G925" t="s">
        <v>533</v>
      </c>
      <c r="H925" t="s">
        <v>533</v>
      </c>
    </row>
    <row r="926" spans="1:8" ht="15">
      <c r="A926" t="s">
        <v>620</v>
      </c>
      <c r="B926" t="s">
        <v>629</v>
      </c>
      <c r="C926">
        <v>4263</v>
      </c>
      <c r="D926" t="s">
        <v>29</v>
      </c>
      <c r="E926">
        <v>1</v>
      </c>
      <c r="G926" t="s">
        <v>533</v>
      </c>
      <c r="H926" t="s">
        <v>533</v>
      </c>
    </row>
    <row r="927" spans="1:8" ht="15">
      <c r="A927" t="s">
        <v>620</v>
      </c>
      <c r="B927" t="s">
        <v>629</v>
      </c>
      <c r="C927">
        <v>4274</v>
      </c>
      <c r="D927" t="s">
        <v>143</v>
      </c>
      <c r="E927">
        <v>1</v>
      </c>
      <c r="G927" t="s">
        <v>533</v>
      </c>
      <c r="H927" t="s">
        <v>533</v>
      </c>
    </row>
    <row r="928" spans="1:8" ht="15">
      <c r="A928" t="s">
        <v>620</v>
      </c>
      <c r="B928" t="s">
        <v>629</v>
      </c>
      <c r="C928">
        <v>4277</v>
      </c>
      <c r="D928" t="s">
        <v>143</v>
      </c>
      <c r="E928">
        <v>1</v>
      </c>
      <c r="G928" t="s">
        <v>533</v>
      </c>
      <c r="H928" t="s">
        <v>533</v>
      </c>
    </row>
    <row r="929" spans="1:8" ht="15">
      <c r="A929" t="s">
        <v>620</v>
      </c>
      <c r="B929" t="s">
        <v>629</v>
      </c>
      <c r="C929">
        <v>4278</v>
      </c>
      <c r="D929" t="s">
        <v>539</v>
      </c>
      <c r="E929">
        <v>1</v>
      </c>
      <c r="G929" t="s">
        <v>533</v>
      </c>
      <c r="H929" t="s">
        <v>533</v>
      </c>
    </row>
    <row r="930" spans="1:8" ht="15">
      <c r="A930" t="s">
        <v>620</v>
      </c>
      <c r="B930" t="s">
        <v>629</v>
      </c>
      <c r="C930">
        <v>4285</v>
      </c>
      <c r="D930" t="s">
        <v>614</v>
      </c>
      <c r="E930">
        <v>1</v>
      </c>
      <c r="G930" t="s">
        <v>533</v>
      </c>
      <c r="H930" t="s">
        <v>533</v>
      </c>
    </row>
    <row r="931" spans="1:8" ht="15">
      <c r="A931" t="s">
        <v>620</v>
      </c>
      <c r="B931" t="s">
        <v>629</v>
      </c>
      <c r="C931">
        <v>4294</v>
      </c>
      <c r="D931" t="s">
        <v>630</v>
      </c>
      <c r="E931">
        <v>1</v>
      </c>
      <c r="G931" t="s">
        <v>533</v>
      </c>
      <c r="H931" t="s">
        <v>533</v>
      </c>
    </row>
    <row r="932" spans="1:8" ht="15">
      <c r="A932" t="s">
        <v>620</v>
      </c>
      <c r="B932" t="s">
        <v>631</v>
      </c>
      <c r="C932">
        <v>4263</v>
      </c>
      <c r="D932" t="s">
        <v>29</v>
      </c>
      <c r="E932">
        <v>1</v>
      </c>
      <c r="G932" t="s">
        <v>533</v>
      </c>
      <c r="H932" t="s">
        <v>533</v>
      </c>
    </row>
    <row r="933" spans="1:8" ht="15">
      <c r="A933" t="s">
        <v>620</v>
      </c>
      <c r="B933" t="s">
        <v>631</v>
      </c>
      <c r="C933">
        <v>4274</v>
      </c>
      <c r="D933" t="s">
        <v>143</v>
      </c>
      <c r="E933">
        <v>1</v>
      </c>
      <c r="G933" t="s">
        <v>533</v>
      </c>
      <c r="H933" t="s">
        <v>533</v>
      </c>
    </row>
    <row r="934" spans="1:8" ht="15">
      <c r="A934" t="s">
        <v>620</v>
      </c>
      <c r="B934" t="s">
        <v>631</v>
      </c>
      <c r="C934">
        <v>4277</v>
      </c>
      <c r="D934" t="s">
        <v>143</v>
      </c>
      <c r="E934">
        <v>1</v>
      </c>
      <c r="G934" t="s">
        <v>533</v>
      </c>
      <c r="H934" t="s">
        <v>533</v>
      </c>
    </row>
    <row r="935" spans="1:8" ht="15">
      <c r="A935" t="s">
        <v>620</v>
      </c>
      <c r="B935" t="s">
        <v>631</v>
      </c>
      <c r="C935">
        <v>4278</v>
      </c>
      <c r="D935" t="s">
        <v>539</v>
      </c>
      <c r="E935">
        <v>1</v>
      </c>
      <c r="G935" t="s">
        <v>533</v>
      </c>
      <c r="H935" t="s">
        <v>533</v>
      </c>
    </row>
    <row r="936" spans="1:8" ht="15">
      <c r="A936" t="s">
        <v>620</v>
      </c>
      <c r="B936" t="s">
        <v>631</v>
      </c>
      <c r="C936">
        <v>4285</v>
      </c>
      <c r="D936" t="s">
        <v>614</v>
      </c>
      <c r="E936">
        <v>1</v>
      </c>
      <c r="G936" t="s">
        <v>533</v>
      </c>
      <c r="H936" t="s">
        <v>533</v>
      </c>
    </row>
    <row r="937" spans="1:10" ht="15">
      <c r="A937" t="s">
        <v>620</v>
      </c>
      <c r="B937" t="s">
        <v>631</v>
      </c>
      <c r="C937">
        <v>4294</v>
      </c>
      <c r="D937" t="s">
        <v>630</v>
      </c>
      <c r="E937">
        <v>1</v>
      </c>
      <c r="G937">
        <v>140</v>
      </c>
      <c r="H937" t="s">
        <v>714</v>
      </c>
      <c r="I937">
        <f>0.9*0.6</f>
        <v>0.54</v>
      </c>
      <c r="J937">
        <f>(G937/100)*I937</f>
        <v>0.756</v>
      </c>
    </row>
    <row r="938" spans="1:8" ht="15">
      <c r="A938" t="s">
        <v>620</v>
      </c>
      <c r="B938" t="s">
        <v>632</v>
      </c>
      <c r="C938">
        <v>4102</v>
      </c>
      <c r="D938" t="s">
        <v>14</v>
      </c>
      <c r="E938">
        <v>1</v>
      </c>
      <c r="G938" t="s">
        <v>533</v>
      </c>
      <c r="H938" t="s">
        <v>533</v>
      </c>
    </row>
    <row r="939" spans="1:10" ht="15">
      <c r="A939" t="s">
        <v>620</v>
      </c>
      <c r="B939" t="s">
        <v>632</v>
      </c>
      <c r="C939">
        <v>4113</v>
      </c>
      <c r="D939" t="s">
        <v>14</v>
      </c>
      <c r="E939">
        <v>2</v>
      </c>
      <c r="G939">
        <v>34</v>
      </c>
      <c r="H939" t="s">
        <v>71</v>
      </c>
      <c r="I939">
        <v>4</v>
      </c>
      <c r="J939">
        <f>(G939/100)*I939</f>
        <v>1.36</v>
      </c>
    </row>
    <row r="940" spans="1:5" ht="15">
      <c r="A940" t="s">
        <v>620</v>
      </c>
      <c r="B940" t="s">
        <v>632</v>
      </c>
      <c r="C940">
        <v>4270</v>
      </c>
      <c r="D940" t="s">
        <v>29</v>
      </c>
      <c r="E940">
        <v>1</v>
      </c>
    </row>
    <row r="941" spans="1:10" ht="15">
      <c r="A941" t="s">
        <v>620</v>
      </c>
      <c r="B941" t="s">
        <v>633</v>
      </c>
      <c r="C941">
        <v>4121</v>
      </c>
      <c r="D941" t="s">
        <v>14</v>
      </c>
      <c r="E941">
        <v>1</v>
      </c>
      <c r="G941">
        <v>8</v>
      </c>
      <c r="H941" t="s">
        <v>71</v>
      </c>
      <c r="I941">
        <v>4</v>
      </c>
      <c r="J941">
        <f aca="true" t="shared" si="10" ref="J941:J953">(G941/100)*I941</f>
        <v>0.32</v>
      </c>
    </row>
    <row r="942" spans="1:10" ht="15">
      <c r="A942" t="s">
        <v>620</v>
      </c>
      <c r="B942" t="s">
        <v>634</v>
      </c>
      <c r="C942">
        <v>4133</v>
      </c>
      <c r="D942" t="s">
        <v>14</v>
      </c>
      <c r="E942">
        <v>1</v>
      </c>
      <c r="G942">
        <v>8</v>
      </c>
      <c r="H942" t="s">
        <v>71</v>
      </c>
      <c r="I942">
        <v>4</v>
      </c>
      <c r="J942">
        <f t="shared" si="10"/>
        <v>0.32</v>
      </c>
    </row>
    <row r="943" spans="1:8" ht="15">
      <c r="A943" t="s">
        <v>620</v>
      </c>
      <c r="B943" t="s">
        <v>635</v>
      </c>
      <c r="C943">
        <v>4141</v>
      </c>
      <c r="D943" t="s">
        <v>14</v>
      </c>
      <c r="E943">
        <v>1</v>
      </c>
      <c r="G943" t="s">
        <v>533</v>
      </c>
      <c r="H943" t="s">
        <v>533</v>
      </c>
    </row>
    <row r="944" spans="1:10" ht="15">
      <c r="A944" t="s">
        <v>620</v>
      </c>
      <c r="B944" t="s">
        <v>635</v>
      </c>
      <c r="C944">
        <v>4150</v>
      </c>
      <c r="D944" t="s">
        <v>14</v>
      </c>
      <c r="E944">
        <v>2</v>
      </c>
      <c r="G944">
        <v>23.5</v>
      </c>
      <c r="H944" t="s">
        <v>71</v>
      </c>
      <c r="I944">
        <v>4</v>
      </c>
      <c r="J944">
        <f t="shared" si="10"/>
        <v>0.94</v>
      </c>
    </row>
    <row r="945" spans="1:5" ht="15">
      <c r="A945" t="s">
        <v>620</v>
      </c>
      <c r="B945" t="s">
        <v>636</v>
      </c>
      <c r="C945">
        <v>4158</v>
      </c>
      <c r="D945" t="s">
        <v>14</v>
      </c>
      <c r="E945">
        <v>1</v>
      </c>
    </row>
    <row r="946" spans="1:10" ht="15">
      <c r="A946" t="s">
        <v>620</v>
      </c>
      <c r="B946" t="s">
        <v>636</v>
      </c>
      <c r="C946">
        <v>4163</v>
      </c>
      <c r="D946" t="s">
        <v>14</v>
      </c>
      <c r="E946">
        <v>2</v>
      </c>
      <c r="G946">
        <v>32</v>
      </c>
      <c r="H946" t="s">
        <v>71</v>
      </c>
      <c r="I946">
        <v>4</v>
      </c>
      <c r="J946">
        <f t="shared" si="10"/>
        <v>1.28</v>
      </c>
    </row>
    <row r="947" spans="1:8" ht="15">
      <c r="A947" t="s">
        <v>620</v>
      </c>
      <c r="B947" t="s">
        <v>637</v>
      </c>
      <c r="C947">
        <v>4177</v>
      </c>
      <c r="D947" t="s">
        <v>14</v>
      </c>
      <c r="E947">
        <v>1</v>
      </c>
      <c r="G947" t="s">
        <v>533</v>
      </c>
      <c r="H947" t="s">
        <v>533</v>
      </c>
    </row>
    <row r="948" spans="1:10" ht="15">
      <c r="A948" t="s">
        <v>620</v>
      </c>
      <c r="B948" t="s">
        <v>637</v>
      </c>
      <c r="C948">
        <v>4183</v>
      </c>
      <c r="D948" t="s">
        <v>14</v>
      </c>
      <c r="E948">
        <v>2</v>
      </c>
      <c r="G948">
        <v>48.2</v>
      </c>
      <c r="H948" t="s">
        <v>71</v>
      </c>
      <c r="I948">
        <v>4</v>
      </c>
      <c r="J948">
        <f t="shared" si="10"/>
        <v>1.9280000000000002</v>
      </c>
    </row>
    <row r="949" spans="1:8" ht="15">
      <c r="A949" t="s">
        <v>620</v>
      </c>
      <c r="B949" t="s">
        <v>638</v>
      </c>
      <c r="C949">
        <v>4199</v>
      </c>
      <c r="D949" t="s">
        <v>14</v>
      </c>
      <c r="E949">
        <v>1</v>
      </c>
      <c r="G949" t="s">
        <v>533</v>
      </c>
      <c r="H949" t="s">
        <v>533</v>
      </c>
    </row>
    <row r="950" spans="1:10" ht="15">
      <c r="A950" t="s">
        <v>620</v>
      </c>
      <c r="B950" t="s">
        <v>638</v>
      </c>
      <c r="C950">
        <v>4298</v>
      </c>
      <c r="D950" t="s">
        <v>29</v>
      </c>
      <c r="E950">
        <v>1</v>
      </c>
      <c r="G950">
        <v>40</v>
      </c>
      <c r="H950" t="s">
        <v>71</v>
      </c>
      <c r="I950">
        <v>4</v>
      </c>
      <c r="J950">
        <f t="shared" si="10"/>
        <v>1.6</v>
      </c>
    </row>
    <row r="951" spans="1:8" ht="15">
      <c r="A951" t="s">
        <v>620</v>
      </c>
      <c r="B951" t="s">
        <v>639</v>
      </c>
      <c r="C951">
        <v>4006</v>
      </c>
      <c r="D951" t="s">
        <v>14</v>
      </c>
      <c r="E951">
        <v>1</v>
      </c>
      <c r="G951" t="s">
        <v>533</v>
      </c>
      <c r="H951" t="s">
        <v>533</v>
      </c>
    </row>
    <row r="952" spans="1:10" ht="15">
      <c r="A952" t="s">
        <v>620</v>
      </c>
      <c r="B952" t="s">
        <v>639</v>
      </c>
      <c r="C952">
        <v>4012</v>
      </c>
      <c r="D952" t="s">
        <v>14</v>
      </c>
      <c r="E952">
        <v>2</v>
      </c>
      <c r="G952">
        <v>18.5</v>
      </c>
      <c r="H952" t="s">
        <v>71</v>
      </c>
      <c r="I952">
        <v>4</v>
      </c>
      <c r="J952">
        <f t="shared" si="10"/>
        <v>0.74</v>
      </c>
    </row>
    <row r="953" spans="1:10" ht="15">
      <c r="A953" t="s">
        <v>620</v>
      </c>
      <c r="B953" t="s">
        <v>640</v>
      </c>
      <c r="C953">
        <v>4022</v>
      </c>
      <c r="D953" t="s">
        <v>14</v>
      </c>
      <c r="E953">
        <v>1</v>
      </c>
      <c r="G953">
        <v>18</v>
      </c>
      <c r="H953" t="s">
        <v>71</v>
      </c>
      <c r="I953">
        <v>4</v>
      </c>
      <c r="J953">
        <f t="shared" si="10"/>
        <v>0.72</v>
      </c>
    </row>
    <row r="954" spans="1:8" ht="15">
      <c r="A954" t="s">
        <v>620</v>
      </c>
      <c r="B954" t="s">
        <v>641</v>
      </c>
      <c r="C954">
        <v>4045</v>
      </c>
      <c r="D954" t="s">
        <v>14</v>
      </c>
      <c r="E954">
        <v>1</v>
      </c>
      <c r="G954" t="s">
        <v>533</v>
      </c>
      <c r="H954" t="s">
        <v>533</v>
      </c>
    </row>
    <row r="955" spans="1:10" ht="15">
      <c r="A955" t="s">
        <v>620</v>
      </c>
      <c r="B955" t="s">
        <v>641</v>
      </c>
      <c r="C955">
        <v>4261</v>
      </c>
      <c r="D955" t="s">
        <v>29</v>
      </c>
      <c r="E955">
        <v>1</v>
      </c>
      <c r="G955">
        <v>40</v>
      </c>
      <c r="H955" t="s">
        <v>71</v>
      </c>
      <c r="I955">
        <v>4</v>
      </c>
      <c r="J955">
        <f>(G955/100)*I955</f>
        <v>1.6</v>
      </c>
    </row>
    <row r="956" spans="1:10" ht="15">
      <c r="A956" t="s">
        <v>620</v>
      </c>
      <c r="B956" t="s">
        <v>642</v>
      </c>
      <c r="C956">
        <v>4049</v>
      </c>
      <c r="D956" t="s">
        <v>14</v>
      </c>
      <c r="E956">
        <v>1</v>
      </c>
      <c r="G956">
        <v>7.5</v>
      </c>
      <c r="H956" t="s">
        <v>71</v>
      </c>
      <c r="I956">
        <v>4</v>
      </c>
      <c r="J956">
        <f>(G956/100)*I956</f>
        <v>0.3</v>
      </c>
    </row>
    <row r="957" spans="1:8" ht="15">
      <c r="A957" t="s">
        <v>620</v>
      </c>
      <c r="B957" t="s">
        <v>643</v>
      </c>
      <c r="C957">
        <v>4059</v>
      </c>
      <c r="D957" t="s">
        <v>14</v>
      </c>
      <c r="E957">
        <v>1</v>
      </c>
      <c r="G957" t="s">
        <v>533</v>
      </c>
      <c r="H957" t="s">
        <v>533</v>
      </c>
    </row>
    <row r="958" spans="1:8" ht="15">
      <c r="A958" t="s">
        <v>620</v>
      </c>
      <c r="B958" t="s">
        <v>643</v>
      </c>
      <c r="C958">
        <v>4067</v>
      </c>
      <c r="D958" t="s">
        <v>14</v>
      </c>
      <c r="E958">
        <v>2</v>
      </c>
      <c r="G958" t="s">
        <v>533</v>
      </c>
      <c r="H958" t="s">
        <v>533</v>
      </c>
    </row>
    <row r="959" spans="1:10" ht="15">
      <c r="A959" t="s">
        <v>620</v>
      </c>
      <c r="B959" t="s">
        <v>643</v>
      </c>
      <c r="C959">
        <v>4085</v>
      </c>
      <c r="D959" t="s">
        <v>14</v>
      </c>
      <c r="E959">
        <v>3</v>
      </c>
      <c r="G959">
        <v>40</v>
      </c>
      <c r="H959" t="s">
        <v>71</v>
      </c>
      <c r="I959">
        <v>4</v>
      </c>
      <c r="J959">
        <f>(G959/100)*I959</f>
        <v>1.6</v>
      </c>
    </row>
    <row r="960" spans="1:8" ht="15">
      <c r="A960" t="s">
        <v>620</v>
      </c>
      <c r="B960" t="s">
        <v>644</v>
      </c>
      <c r="C960">
        <v>4187</v>
      </c>
      <c r="D960" t="s">
        <v>14</v>
      </c>
      <c r="E960">
        <v>1</v>
      </c>
      <c r="G960" t="s">
        <v>533</v>
      </c>
      <c r="H960" t="s">
        <v>533</v>
      </c>
    </row>
    <row r="961" spans="1:10" ht="15">
      <c r="A961" t="s">
        <v>620</v>
      </c>
      <c r="B961" t="s">
        <v>644</v>
      </c>
      <c r="C961">
        <v>4194</v>
      </c>
      <c r="D961" t="s">
        <v>14</v>
      </c>
      <c r="E961">
        <v>2</v>
      </c>
      <c r="G961">
        <v>53.3</v>
      </c>
      <c r="H961" t="s">
        <v>71</v>
      </c>
      <c r="I961">
        <v>4</v>
      </c>
      <c r="J961">
        <f>(G961/100)*I961</f>
        <v>2.1319999999999997</v>
      </c>
    </row>
    <row r="962" spans="1:8" ht="15">
      <c r="A962" t="s">
        <v>620</v>
      </c>
      <c r="B962" t="s">
        <v>645</v>
      </c>
      <c r="C962">
        <v>4228</v>
      </c>
      <c r="D962" t="s">
        <v>14</v>
      </c>
      <c r="E962">
        <v>1</v>
      </c>
      <c r="G962" t="s">
        <v>533</v>
      </c>
      <c r="H962" t="s">
        <v>533</v>
      </c>
    </row>
    <row r="963" spans="1:8" ht="15">
      <c r="A963" t="s">
        <v>620</v>
      </c>
      <c r="B963" t="s">
        <v>645</v>
      </c>
      <c r="C963">
        <v>4231</v>
      </c>
      <c r="D963" t="s">
        <v>14</v>
      </c>
      <c r="E963">
        <v>2</v>
      </c>
      <c r="G963" t="s">
        <v>533</v>
      </c>
      <c r="H963" t="s">
        <v>533</v>
      </c>
    </row>
    <row r="964" spans="1:10" ht="15">
      <c r="A964" t="s">
        <v>620</v>
      </c>
      <c r="B964" t="s">
        <v>645</v>
      </c>
      <c r="C964">
        <v>4234</v>
      </c>
      <c r="D964" t="s">
        <v>14</v>
      </c>
      <c r="E964">
        <v>3</v>
      </c>
      <c r="G964">
        <v>48.3</v>
      </c>
      <c r="H964" t="s">
        <v>71</v>
      </c>
      <c r="I964">
        <v>4</v>
      </c>
      <c r="J964">
        <f>(G964/100)*I964</f>
        <v>1.932</v>
      </c>
    </row>
    <row r="965" spans="1:8" ht="15">
      <c r="A965" t="s">
        <v>620</v>
      </c>
      <c r="B965" t="s">
        <v>645</v>
      </c>
      <c r="C965">
        <v>4246</v>
      </c>
      <c r="D965" t="s">
        <v>29</v>
      </c>
      <c r="E965" t="s">
        <v>627</v>
      </c>
      <c r="G965" t="s">
        <v>533</v>
      </c>
      <c r="H965" t="s">
        <v>533</v>
      </c>
    </row>
    <row r="966" spans="1:10" ht="15">
      <c r="A966" t="s">
        <v>620</v>
      </c>
      <c r="B966" t="s">
        <v>646</v>
      </c>
      <c r="C966">
        <v>4233</v>
      </c>
      <c r="D966" t="s">
        <v>14</v>
      </c>
      <c r="E966">
        <v>1</v>
      </c>
      <c r="G966">
        <v>6.2</v>
      </c>
      <c r="H966" t="s">
        <v>71</v>
      </c>
      <c r="I966">
        <v>4</v>
      </c>
      <c r="J966">
        <f>(G966/100)*I966</f>
        <v>0.248</v>
      </c>
    </row>
    <row r="967" spans="1:8" ht="15">
      <c r="A967" t="s">
        <v>620</v>
      </c>
      <c r="B967" t="s">
        <v>646</v>
      </c>
      <c r="C967">
        <v>4297</v>
      </c>
      <c r="D967" t="s">
        <v>29</v>
      </c>
      <c r="E967" t="s">
        <v>627</v>
      </c>
      <c r="G967" t="s">
        <v>533</v>
      </c>
      <c r="H967" t="s">
        <v>533</v>
      </c>
    </row>
    <row r="968" spans="1:8" ht="15">
      <c r="A968" t="s">
        <v>620</v>
      </c>
      <c r="B968" t="s">
        <v>647</v>
      </c>
      <c r="C968">
        <v>4035</v>
      </c>
      <c r="D968" t="s">
        <v>14</v>
      </c>
      <c r="E968">
        <v>1</v>
      </c>
      <c r="G968" t="s">
        <v>533</v>
      </c>
      <c r="H968" t="s">
        <v>533</v>
      </c>
    </row>
    <row r="969" spans="1:10" ht="15">
      <c r="A969" t="s">
        <v>620</v>
      </c>
      <c r="B969" t="s">
        <v>647</v>
      </c>
      <c r="C969">
        <v>4038</v>
      </c>
      <c r="D969" t="s">
        <v>14</v>
      </c>
      <c r="E969">
        <v>2</v>
      </c>
      <c r="G969">
        <v>22.5</v>
      </c>
      <c r="H969" t="s">
        <v>71</v>
      </c>
      <c r="I969">
        <v>4</v>
      </c>
      <c r="J969">
        <f>(G969/100)*I969</f>
        <v>0.9</v>
      </c>
    </row>
    <row r="970" spans="1:8" ht="15">
      <c r="A970" t="s">
        <v>620</v>
      </c>
      <c r="B970" t="s">
        <v>648</v>
      </c>
      <c r="C970">
        <v>4117</v>
      </c>
      <c r="D970" t="s">
        <v>14</v>
      </c>
      <c r="E970">
        <v>1</v>
      </c>
      <c r="G970" t="s">
        <v>533</v>
      </c>
      <c r="H970" t="s">
        <v>533</v>
      </c>
    </row>
    <row r="971" spans="1:8" ht="15">
      <c r="A971" t="s">
        <v>620</v>
      </c>
      <c r="B971" t="s">
        <v>648</v>
      </c>
      <c r="C971">
        <v>4123</v>
      </c>
      <c r="D971" t="s">
        <v>14</v>
      </c>
      <c r="E971">
        <v>2</v>
      </c>
      <c r="G971" t="s">
        <v>533</v>
      </c>
      <c r="H971" t="s">
        <v>533</v>
      </c>
    </row>
    <row r="972" spans="1:10" ht="15">
      <c r="A972" t="s">
        <v>620</v>
      </c>
      <c r="B972" t="s">
        <v>648</v>
      </c>
      <c r="C972">
        <v>4283</v>
      </c>
      <c r="D972" t="s">
        <v>29</v>
      </c>
      <c r="E972">
        <v>1</v>
      </c>
      <c r="G972">
        <v>60</v>
      </c>
      <c r="H972" t="s">
        <v>71</v>
      </c>
      <c r="I972">
        <v>4</v>
      </c>
      <c r="J972">
        <f>(G972/100)*I972</f>
        <v>2.4</v>
      </c>
    </row>
    <row r="973" spans="1:10" ht="15">
      <c r="A973" t="s">
        <v>620</v>
      </c>
      <c r="B973" t="s">
        <v>649</v>
      </c>
      <c r="C973">
        <v>4139</v>
      </c>
      <c r="D973" t="s">
        <v>14</v>
      </c>
      <c r="E973">
        <v>1</v>
      </c>
      <c r="G973">
        <v>9.25</v>
      </c>
      <c r="H973" t="s">
        <v>71</v>
      </c>
      <c r="I973">
        <v>4</v>
      </c>
      <c r="J973">
        <f>(G973/100)*I973</f>
        <v>0.37</v>
      </c>
    </row>
    <row r="974" spans="1:8" ht="15">
      <c r="A974" t="s">
        <v>620</v>
      </c>
      <c r="B974" t="s">
        <v>650</v>
      </c>
      <c r="C974">
        <v>4120</v>
      </c>
      <c r="D974" t="s">
        <v>14</v>
      </c>
      <c r="E974">
        <v>1</v>
      </c>
      <c r="G974" t="s">
        <v>533</v>
      </c>
      <c r="H974" t="s">
        <v>533</v>
      </c>
    </row>
    <row r="975" spans="1:10" ht="15">
      <c r="A975" t="s">
        <v>620</v>
      </c>
      <c r="B975" t="s">
        <v>650</v>
      </c>
      <c r="C975">
        <v>4176</v>
      </c>
      <c r="D975" t="s">
        <v>14</v>
      </c>
      <c r="E975">
        <v>2</v>
      </c>
      <c r="G975">
        <v>17.5</v>
      </c>
      <c r="H975" t="s">
        <v>71</v>
      </c>
      <c r="I975">
        <v>4</v>
      </c>
      <c r="J975">
        <f>(G975/100)*I975</f>
        <v>0.7</v>
      </c>
    </row>
    <row r="976" spans="1:8" ht="15">
      <c r="A976" t="s">
        <v>620</v>
      </c>
      <c r="B976" t="s">
        <v>651</v>
      </c>
      <c r="C976">
        <v>4151</v>
      </c>
      <c r="D976" t="s">
        <v>14</v>
      </c>
      <c r="E976">
        <v>1</v>
      </c>
      <c r="G976" t="s">
        <v>533</v>
      </c>
      <c r="H976" t="s">
        <v>533</v>
      </c>
    </row>
    <row r="977" spans="1:8" ht="15">
      <c r="A977" t="s">
        <v>620</v>
      </c>
      <c r="B977" t="s">
        <v>651</v>
      </c>
      <c r="C977">
        <v>4156</v>
      </c>
      <c r="D977" t="s">
        <v>14</v>
      </c>
      <c r="E977">
        <v>2</v>
      </c>
      <c r="G977" t="s">
        <v>533</v>
      </c>
      <c r="H977" t="s">
        <v>533</v>
      </c>
    </row>
    <row r="978" spans="1:10" ht="15">
      <c r="A978" t="s">
        <v>620</v>
      </c>
      <c r="B978" t="s">
        <v>651</v>
      </c>
      <c r="C978">
        <v>4168</v>
      </c>
      <c r="D978" t="s">
        <v>14</v>
      </c>
      <c r="E978">
        <v>3</v>
      </c>
      <c r="G978">
        <v>47.5</v>
      </c>
      <c r="H978" t="s">
        <v>71</v>
      </c>
      <c r="I978">
        <v>4</v>
      </c>
      <c r="J978">
        <f>(G978/100)*I978</f>
        <v>1.9</v>
      </c>
    </row>
    <row r="979" spans="1:8" ht="15">
      <c r="A979" t="s">
        <v>620</v>
      </c>
      <c r="B979" t="s">
        <v>652</v>
      </c>
      <c r="C979">
        <v>4178</v>
      </c>
      <c r="D979" t="s">
        <v>14</v>
      </c>
      <c r="E979">
        <v>1</v>
      </c>
      <c r="G979" t="s">
        <v>533</v>
      </c>
      <c r="H979" t="s">
        <v>533</v>
      </c>
    </row>
    <row r="980" spans="1:10" ht="15">
      <c r="A980" t="s">
        <v>620</v>
      </c>
      <c r="B980" t="s">
        <v>652</v>
      </c>
      <c r="C980">
        <v>4205</v>
      </c>
      <c r="D980" t="s">
        <v>14</v>
      </c>
      <c r="E980">
        <v>2</v>
      </c>
      <c r="G980">
        <v>51.6</v>
      </c>
      <c r="H980" t="s">
        <v>71</v>
      </c>
      <c r="I980">
        <v>4</v>
      </c>
      <c r="J980">
        <f>(G980/100)*I980</f>
        <v>2.064</v>
      </c>
    </row>
    <row r="981" spans="1:5" ht="15">
      <c r="A981" t="s">
        <v>620</v>
      </c>
      <c r="B981" t="s">
        <v>652</v>
      </c>
      <c r="C981">
        <v>4210</v>
      </c>
      <c r="D981" t="s">
        <v>14</v>
      </c>
      <c r="E981">
        <v>3</v>
      </c>
    </row>
    <row r="982" spans="1:8" ht="15">
      <c r="A982" t="s">
        <v>620</v>
      </c>
      <c r="B982" t="s">
        <v>653</v>
      </c>
      <c r="C982">
        <v>4211</v>
      </c>
      <c r="D982" t="s">
        <v>14</v>
      </c>
      <c r="E982">
        <v>1</v>
      </c>
      <c r="G982" t="s">
        <v>533</v>
      </c>
      <c r="H982" t="s">
        <v>533</v>
      </c>
    </row>
    <row r="983" spans="1:10" ht="15">
      <c r="A983" t="s">
        <v>620</v>
      </c>
      <c r="B983" t="s">
        <v>653</v>
      </c>
      <c r="C983">
        <v>4217</v>
      </c>
      <c r="D983" t="s">
        <v>14</v>
      </c>
      <c r="E983">
        <v>2</v>
      </c>
      <c r="G983">
        <v>35.5</v>
      </c>
      <c r="H983" t="s">
        <v>71</v>
      </c>
      <c r="I983">
        <v>4</v>
      </c>
      <c r="J983">
        <f aca="true" t="shared" si="11" ref="J983:J996">(G983/100)*I983</f>
        <v>1.42</v>
      </c>
    </row>
    <row r="984" spans="1:5" ht="15">
      <c r="A984" t="s">
        <v>620</v>
      </c>
      <c r="B984" t="s">
        <v>653</v>
      </c>
      <c r="C984">
        <v>4224</v>
      </c>
      <c r="D984" t="s">
        <v>14</v>
      </c>
      <c r="E984">
        <v>3</v>
      </c>
    </row>
    <row r="985" spans="1:10" ht="15">
      <c r="A985" t="s">
        <v>620</v>
      </c>
      <c r="B985" t="s">
        <v>654</v>
      </c>
      <c r="C985">
        <v>4229</v>
      </c>
      <c r="D985" t="s">
        <v>14</v>
      </c>
      <c r="E985">
        <v>1</v>
      </c>
      <c r="G985">
        <v>9</v>
      </c>
      <c r="H985" t="s">
        <v>71</v>
      </c>
      <c r="I985">
        <v>4</v>
      </c>
      <c r="J985">
        <f t="shared" si="11"/>
        <v>0.36</v>
      </c>
    </row>
    <row r="986" spans="1:8" ht="15">
      <c r="A986" t="s">
        <v>620</v>
      </c>
      <c r="B986" t="s">
        <v>655</v>
      </c>
      <c r="C986">
        <v>4007</v>
      </c>
      <c r="D986" t="s">
        <v>14</v>
      </c>
      <c r="E986">
        <v>1</v>
      </c>
      <c r="G986" t="s">
        <v>533</v>
      </c>
      <c r="H986" t="s">
        <v>533</v>
      </c>
    </row>
    <row r="987" spans="1:10" ht="15">
      <c r="A987" t="s">
        <v>620</v>
      </c>
      <c r="B987" t="s">
        <v>655</v>
      </c>
      <c r="C987">
        <v>4013</v>
      </c>
      <c r="D987" t="s">
        <v>14</v>
      </c>
      <c r="E987">
        <v>2</v>
      </c>
      <c r="G987">
        <v>22.2</v>
      </c>
      <c r="H987" t="s">
        <v>71</v>
      </c>
      <c r="I987">
        <v>4</v>
      </c>
      <c r="J987">
        <f t="shared" si="11"/>
        <v>0.888</v>
      </c>
    </row>
    <row r="988" spans="1:8" ht="15">
      <c r="A988" t="s">
        <v>620</v>
      </c>
      <c r="B988" t="s">
        <v>656</v>
      </c>
      <c r="C988">
        <v>4023</v>
      </c>
      <c r="D988" t="s">
        <v>14</v>
      </c>
      <c r="E988">
        <v>1</v>
      </c>
      <c r="G988" t="s">
        <v>533</v>
      </c>
      <c r="H988" t="s">
        <v>533</v>
      </c>
    </row>
    <row r="989" spans="1:10" ht="15">
      <c r="A989" t="s">
        <v>620</v>
      </c>
      <c r="B989" t="s">
        <v>656</v>
      </c>
      <c r="C989">
        <v>4273</v>
      </c>
      <c r="D989" t="s">
        <v>29</v>
      </c>
      <c r="E989">
        <v>1</v>
      </c>
      <c r="G989">
        <v>40</v>
      </c>
      <c r="H989" t="s">
        <v>71</v>
      </c>
      <c r="I989">
        <v>4</v>
      </c>
      <c r="J989">
        <f t="shared" si="11"/>
        <v>1.6</v>
      </c>
    </row>
    <row r="990" spans="1:10" ht="15">
      <c r="A990" t="s">
        <v>620</v>
      </c>
      <c r="B990" t="s">
        <v>657</v>
      </c>
      <c r="C990">
        <v>4046</v>
      </c>
      <c r="D990" t="s">
        <v>14</v>
      </c>
      <c r="E990">
        <v>1</v>
      </c>
      <c r="G990">
        <v>14</v>
      </c>
      <c r="H990" t="s">
        <v>71</v>
      </c>
      <c r="I990">
        <v>4</v>
      </c>
      <c r="J990">
        <f t="shared" si="11"/>
        <v>0.56</v>
      </c>
    </row>
    <row r="991" spans="1:8" ht="15">
      <c r="A991" t="s">
        <v>620</v>
      </c>
      <c r="B991" t="s">
        <v>658</v>
      </c>
      <c r="C991">
        <v>4050</v>
      </c>
      <c r="D991" t="s">
        <v>14</v>
      </c>
      <c r="E991">
        <v>1</v>
      </c>
      <c r="G991" t="s">
        <v>533</v>
      </c>
      <c r="H991" t="s">
        <v>533</v>
      </c>
    </row>
    <row r="992" spans="1:10" ht="15">
      <c r="A992" t="s">
        <v>620</v>
      </c>
      <c r="B992" t="s">
        <v>658</v>
      </c>
      <c r="C992">
        <v>4076</v>
      </c>
      <c r="D992" t="s">
        <v>14</v>
      </c>
      <c r="E992">
        <v>2</v>
      </c>
      <c r="G992">
        <v>20</v>
      </c>
      <c r="H992" t="s">
        <v>71</v>
      </c>
      <c r="I992">
        <v>4</v>
      </c>
      <c r="J992">
        <f t="shared" si="11"/>
        <v>0.8</v>
      </c>
    </row>
    <row r="993" spans="1:8" ht="15">
      <c r="A993" t="s">
        <v>620</v>
      </c>
      <c r="B993" t="s">
        <v>659</v>
      </c>
      <c r="C993">
        <v>4055</v>
      </c>
      <c r="D993" t="s">
        <v>14</v>
      </c>
      <c r="E993">
        <v>1</v>
      </c>
      <c r="G993" t="s">
        <v>533</v>
      </c>
      <c r="H993" t="s">
        <v>533</v>
      </c>
    </row>
    <row r="994" spans="1:10" ht="15">
      <c r="A994" t="s">
        <v>620</v>
      </c>
      <c r="B994" t="s">
        <v>659</v>
      </c>
      <c r="C994">
        <v>4068</v>
      </c>
      <c r="D994" t="s">
        <v>14</v>
      </c>
      <c r="E994">
        <v>2</v>
      </c>
      <c r="G994">
        <v>20</v>
      </c>
      <c r="H994" t="s">
        <v>71</v>
      </c>
      <c r="I994">
        <v>4</v>
      </c>
      <c r="J994">
        <f t="shared" si="11"/>
        <v>0.8</v>
      </c>
    </row>
    <row r="995" spans="1:10" ht="15">
      <c r="A995" t="s">
        <v>620</v>
      </c>
      <c r="B995" t="s">
        <v>660</v>
      </c>
      <c r="C995">
        <v>4198</v>
      </c>
      <c r="D995" t="s">
        <v>14</v>
      </c>
      <c r="E995">
        <v>1</v>
      </c>
      <c r="G995">
        <v>12.5</v>
      </c>
      <c r="H995" t="s">
        <v>71</v>
      </c>
      <c r="I995">
        <v>4</v>
      </c>
      <c r="J995">
        <f t="shared" si="11"/>
        <v>0.5</v>
      </c>
    </row>
    <row r="996" spans="1:10" ht="15">
      <c r="A996" t="s">
        <v>620</v>
      </c>
      <c r="B996" t="s">
        <v>661</v>
      </c>
      <c r="C996">
        <v>4213</v>
      </c>
      <c r="D996" t="s">
        <v>14</v>
      </c>
      <c r="E996">
        <v>1</v>
      </c>
      <c r="G996">
        <v>5.5</v>
      </c>
      <c r="H996" t="s">
        <v>71</v>
      </c>
      <c r="I996">
        <v>4</v>
      </c>
      <c r="J996">
        <f t="shared" si="11"/>
        <v>0.22</v>
      </c>
    </row>
    <row r="997" spans="1:8" ht="15">
      <c r="A997" t="s">
        <v>620</v>
      </c>
      <c r="B997" t="s">
        <v>662</v>
      </c>
      <c r="C997">
        <v>4226</v>
      </c>
      <c r="D997" t="s">
        <v>663</v>
      </c>
      <c r="E997" t="s">
        <v>663</v>
      </c>
      <c r="G997" t="s">
        <v>533</v>
      </c>
      <c r="H997" t="s">
        <v>533</v>
      </c>
    </row>
    <row r="998" spans="1:8" ht="15">
      <c r="A998" t="s">
        <v>620</v>
      </c>
      <c r="B998" t="s">
        <v>664</v>
      </c>
      <c r="C998">
        <v>4086</v>
      </c>
      <c r="D998" t="s">
        <v>14</v>
      </c>
      <c r="E998">
        <v>1</v>
      </c>
      <c r="G998" t="s">
        <v>533</v>
      </c>
      <c r="H998" t="s">
        <v>533</v>
      </c>
    </row>
    <row r="999" spans="1:10" ht="15">
      <c r="A999" t="s">
        <v>620</v>
      </c>
      <c r="B999" t="s">
        <v>664</v>
      </c>
      <c r="C999">
        <v>4098</v>
      </c>
      <c r="D999" t="s">
        <v>14</v>
      </c>
      <c r="E999">
        <v>2</v>
      </c>
      <c r="G999">
        <v>26.3</v>
      </c>
      <c r="H999" t="s">
        <v>71</v>
      </c>
      <c r="I999">
        <v>4</v>
      </c>
      <c r="J999">
        <f aca="true" t="shared" si="12" ref="J999:J1010">(G999/100)*I999</f>
        <v>1.052</v>
      </c>
    </row>
    <row r="1000" spans="1:10" ht="15">
      <c r="A1000" t="s">
        <v>620</v>
      </c>
      <c r="B1000" t="s">
        <v>665</v>
      </c>
      <c r="C1000">
        <v>4111</v>
      </c>
      <c r="D1000" t="s">
        <v>14</v>
      </c>
      <c r="E1000">
        <v>1</v>
      </c>
      <c r="G1000">
        <v>10</v>
      </c>
      <c r="H1000" t="s">
        <v>71</v>
      </c>
      <c r="I1000">
        <v>4</v>
      </c>
      <c r="J1000">
        <f t="shared" si="12"/>
        <v>0.4</v>
      </c>
    </row>
    <row r="1001" spans="1:10" ht="15">
      <c r="A1001" t="s">
        <v>620</v>
      </c>
      <c r="B1001" t="s">
        <v>665</v>
      </c>
      <c r="C1001">
        <v>4272</v>
      </c>
      <c r="D1001" t="s">
        <v>29</v>
      </c>
      <c r="E1001">
        <v>1</v>
      </c>
      <c r="G1001">
        <v>30</v>
      </c>
      <c r="H1001" t="s">
        <v>71</v>
      </c>
      <c r="I1001">
        <v>4</v>
      </c>
      <c r="J1001">
        <f t="shared" si="12"/>
        <v>1.2</v>
      </c>
    </row>
    <row r="1002" spans="1:10" ht="15">
      <c r="A1002" t="s">
        <v>620</v>
      </c>
      <c r="B1002" t="s">
        <v>666</v>
      </c>
      <c r="C1002">
        <v>4112</v>
      </c>
      <c r="D1002" t="s">
        <v>14</v>
      </c>
      <c r="E1002">
        <v>1</v>
      </c>
      <c r="G1002">
        <v>10</v>
      </c>
      <c r="H1002" t="s">
        <v>71</v>
      </c>
      <c r="I1002">
        <v>4</v>
      </c>
      <c r="J1002">
        <f t="shared" si="12"/>
        <v>0.4</v>
      </c>
    </row>
    <row r="1003" spans="1:8" ht="15">
      <c r="A1003" t="s">
        <v>620</v>
      </c>
      <c r="B1003" t="s">
        <v>667</v>
      </c>
      <c r="C1003">
        <v>4116</v>
      </c>
      <c r="D1003" t="s">
        <v>14</v>
      </c>
      <c r="E1003">
        <v>1</v>
      </c>
      <c r="G1003" t="s">
        <v>533</v>
      </c>
      <c r="H1003" t="s">
        <v>533</v>
      </c>
    </row>
    <row r="1004" spans="1:10" ht="15">
      <c r="A1004" t="s">
        <v>620</v>
      </c>
      <c r="B1004" t="s">
        <v>667</v>
      </c>
      <c r="C1004">
        <v>4128</v>
      </c>
      <c r="D1004" t="s">
        <v>14</v>
      </c>
      <c r="E1004">
        <v>2</v>
      </c>
      <c r="G1004">
        <v>18.3</v>
      </c>
      <c r="H1004" t="s">
        <v>71</v>
      </c>
      <c r="I1004">
        <v>4</v>
      </c>
      <c r="J1004">
        <f t="shared" si="12"/>
        <v>0.732</v>
      </c>
    </row>
    <row r="1005" spans="1:8" ht="15">
      <c r="A1005" t="s">
        <v>620</v>
      </c>
      <c r="B1005" t="s">
        <v>668</v>
      </c>
      <c r="C1005">
        <v>4138</v>
      </c>
      <c r="D1005" t="s">
        <v>14</v>
      </c>
      <c r="E1005">
        <v>1</v>
      </c>
      <c r="G1005" t="s">
        <v>533</v>
      </c>
      <c r="H1005" t="s">
        <v>533</v>
      </c>
    </row>
    <row r="1006" spans="1:10" ht="15">
      <c r="A1006" t="s">
        <v>620</v>
      </c>
      <c r="B1006" t="s">
        <v>668</v>
      </c>
      <c r="C1006">
        <v>4160</v>
      </c>
      <c r="D1006" t="s">
        <v>14</v>
      </c>
      <c r="E1006">
        <v>2</v>
      </c>
      <c r="G1006">
        <v>18.5</v>
      </c>
      <c r="H1006" t="s">
        <v>71</v>
      </c>
      <c r="I1006">
        <v>4</v>
      </c>
      <c r="J1006">
        <f t="shared" si="12"/>
        <v>0.74</v>
      </c>
    </row>
    <row r="1007" spans="1:8" ht="15">
      <c r="A1007" t="s">
        <v>620</v>
      </c>
      <c r="B1007" t="s">
        <v>669</v>
      </c>
      <c r="C1007">
        <v>4169</v>
      </c>
      <c r="D1007" t="s">
        <v>14</v>
      </c>
      <c r="E1007">
        <v>1</v>
      </c>
      <c r="G1007" t="s">
        <v>533</v>
      </c>
      <c r="H1007" t="s">
        <v>533</v>
      </c>
    </row>
    <row r="1008" spans="1:10" ht="15">
      <c r="A1008" t="s">
        <v>620</v>
      </c>
      <c r="B1008" t="s">
        <v>669</v>
      </c>
      <c r="C1008">
        <v>4176</v>
      </c>
      <c r="D1008" t="s">
        <v>14</v>
      </c>
      <c r="E1008">
        <v>2</v>
      </c>
      <c r="G1008">
        <v>20</v>
      </c>
      <c r="H1008" t="s">
        <v>71</v>
      </c>
      <c r="I1008">
        <v>4</v>
      </c>
      <c r="J1008">
        <f t="shared" si="12"/>
        <v>0.8</v>
      </c>
    </row>
    <row r="1009" spans="1:8" ht="15">
      <c r="A1009" t="s">
        <v>620</v>
      </c>
      <c r="B1009" t="s">
        <v>670</v>
      </c>
      <c r="C1009">
        <v>4216</v>
      </c>
      <c r="D1009" t="s">
        <v>14</v>
      </c>
      <c r="E1009">
        <v>1</v>
      </c>
      <c r="G1009" t="s">
        <v>533</v>
      </c>
      <c r="H1009" t="s">
        <v>533</v>
      </c>
    </row>
    <row r="1010" spans="1:10" ht="15">
      <c r="A1010" t="s">
        <v>620</v>
      </c>
      <c r="B1010" t="s">
        <v>670</v>
      </c>
      <c r="C1010">
        <v>4223</v>
      </c>
      <c r="D1010" t="s">
        <v>14</v>
      </c>
      <c r="E1010">
        <v>2</v>
      </c>
      <c r="G1010">
        <v>20</v>
      </c>
      <c r="H1010" t="s">
        <v>71</v>
      </c>
      <c r="I1010">
        <v>4</v>
      </c>
      <c r="J1010">
        <f t="shared" si="12"/>
        <v>0.8</v>
      </c>
    </row>
    <row r="1011" spans="1:8" ht="15">
      <c r="A1011" t="s">
        <v>620</v>
      </c>
      <c r="B1011" t="s">
        <v>671</v>
      </c>
      <c r="C1011">
        <v>4008</v>
      </c>
      <c r="D1011" t="s">
        <v>14</v>
      </c>
      <c r="E1011">
        <v>1</v>
      </c>
      <c r="G1011" t="s">
        <v>533</v>
      </c>
      <c r="H1011" t="s">
        <v>533</v>
      </c>
    </row>
    <row r="1012" spans="1:8" ht="15">
      <c r="A1012" t="s">
        <v>620</v>
      </c>
      <c r="B1012" t="s">
        <v>671</v>
      </c>
      <c r="C1012">
        <v>4014</v>
      </c>
      <c r="D1012" t="s">
        <v>14</v>
      </c>
      <c r="E1012">
        <v>2</v>
      </c>
      <c r="G1012" t="s">
        <v>533</v>
      </c>
      <c r="H1012" t="s">
        <v>533</v>
      </c>
    </row>
    <row r="1013" spans="1:10" ht="15">
      <c r="A1013" t="s">
        <v>620</v>
      </c>
      <c r="B1013" t="s">
        <v>671</v>
      </c>
      <c r="C1013">
        <v>4271</v>
      </c>
      <c r="D1013" t="s">
        <v>29</v>
      </c>
      <c r="E1013">
        <v>1</v>
      </c>
      <c r="G1013">
        <v>40</v>
      </c>
      <c r="H1013" t="s">
        <v>71</v>
      </c>
      <c r="I1013">
        <v>4</v>
      </c>
      <c r="J1013">
        <f aca="true" t="shared" si="13" ref="J1013:J1046">(G1013/100)*I1013</f>
        <v>1.6</v>
      </c>
    </row>
    <row r="1014" spans="1:10" ht="15">
      <c r="A1014" t="s">
        <v>620</v>
      </c>
      <c r="B1014" t="s">
        <v>672</v>
      </c>
      <c r="C1014">
        <v>4030</v>
      </c>
      <c r="D1014" t="s">
        <v>14</v>
      </c>
      <c r="E1014">
        <v>1</v>
      </c>
      <c r="G1014">
        <v>5</v>
      </c>
      <c r="H1014" t="s">
        <v>71</v>
      </c>
      <c r="I1014">
        <v>4</v>
      </c>
      <c r="J1014">
        <f t="shared" si="13"/>
        <v>0.2</v>
      </c>
    </row>
    <row r="1015" spans="1:10" ht="15">
      <c r="A1015" t="s">
        <v>620</v>
      </c>
      <c r="B1015" t="s">
        <v>673</v>
      </c>
      <c r="C1015">
        <v>4031</v>
      </c>
      <c r="D1015" t="s">
        <v>14</v>
      </c>
      <c r="E1015">
        <v>1</v>
      </c>
      <c r="G1015">
        <v>11.5</v>
      </c>
      <c r="H1015" t="s">
        <v>71</v>
      </c>
      <c r="I1015">
        <v>4</v>
      </c>
      <c r="J1015">
        <f t="shared" si="13"/>
        <v>0.46</v>
      </c>
    </row>
    <row r="1016" spans="1:8" ht="15">
      <c r="A1016" t="s">
        <v>620</v>
      </c>
      <c r="B1016" t="s">
        <v>674</v>
      </c>
      <c r="C1016">
        <v>4037</v>
      </c>
      <c r="D1016" t="s">
        <v>14</v>
      </c>
      <c r="E1016">
        <v>1</v>
      </c>
      <c r="G1016" t="s">
        <v>533</v>
      </c>
      <c r="H1016" t="s">
        <v>533</v>
      </c>
    </row>
    <row r="1017" spans="1:10" ht="15">
      <c r="A1017" t="s">
        <v>620</v>
      </c>
      <c r="B1017" t="s">
        <v>674</v>
      </c>
      <c r="C1017">
        <v>4189</v>
      </c>
      <c r="D1017" t="s">
        <v>14</v>
      </c>
      <c r="E1017">
        <v>2</v>
      </c>
      <c r="G1017">
        <v>29.5</v>
      </c>
      <c r="H1017" t="s">
        <v>71</v>
      </c>
      <c r="I1017">
        <v>4</v>
      </c>
      <c r="J1017">
        <f t="shared" si="13"/>
        <v>1.18</v>
      </c>
    </row>
    <row r="1018" spans="1:10" ht="15">
      <c r="A1018" t="s">
        <v>620</v>
      </c>
      <c r="B1018" t="s">
        <v>674</v>
      </c>
      <c r="C1018">
        <v>4300</v>
      </c>
      <c r="D1018" t="s">
        <v>29</v>
      </c>
      <c r="E1018">
        <v>1</v>
      </c>
      <c r="G1018">
        <v>40</v>
      </c>
      <c r="H1018" t="s">
        <v>71</v>
      </c>
      <c r="I1018">
        <v>4</v>
      </c>
      <c r="J1018">
        <f t="shared" si="13"/>
        <v>1.6</v>
      </c>
    </row>
    <row r="1019" spans="1:10" ht="15">
      <c r="A1019" t="s">
        <v>620</v>
      </c>
      <c r="B1019" t="s">
        <v>675</v>
      </c>
      <c r="C1019">
        <v>4165</v>
      </c>
      <c r="D1019" t="s">
        <v>14</v>
      </c>
      <c r="E1019">
        <v>1</v>
      </c>
      <c r="G1019">
        <v>10</v>
      </c>
      <c r="H1019" t="s">
        <v>71</v>
      </c>
      <c r="I1019">
        <v>4</v>
      </c>
      <c r="J1019">
        <f t="shared" si="13"/>
        <v>0.4</v>
      </c>
    </row>
    <row r="1020" spans="1:10" ht="15">
      <c r="A1020" t="s">
        <v>620</v>
      </c>
      <c r="B1020" t="s">
        <v>675</v>
      </c>
      <c r="C1020">
        <v>4175</v>
      </c>
      <c r="D1020" t="s">
        <v>14</v>
      </c>
      <c r="E1020">
        <v>2</v>
      </c>
      <c r="G1020">
        <v>29.7</v>
      </c>
      <c r="H1020" t="s">
        <v>71</v>
      </c>
      <c r="I1020">
        <v>4</v>
      </c>
      <c r="J1020">
        <f t="shared" si="13"/>
        <v>1.188</v>
      </c>
    </row>
    <row r="1021" spans="1:8" ht="15">
      <c r="A1021" t="s">
        <v>620</v>
      </c>
      <c r="B1021" t="s">
        <v>676</v>
      </c>
      <c r="C1021">
        <v>4190</v>
      </c>
      <c r="D1021" t="s">
        <v>14</v>
      </c>
      <c r="E1021">
        <v>1</v>
      </c>
      <c r="G1021" t="s">
        <v>533</v>
      </c>
      <c r="H1021" t="s">
        <v>533</v>
      </c>
    </row>
    <row r="1022" spans="1:10" ht="15">
      <c r="A1022" t="s">
        <v>620</v>
      </c>
      <c r="B1022" t="s">
        <v>676</v>
      </c>
      <c r="C1022">
        <v>4195</v>
      </c>
      <c r="D1022" t="s">
        <v>14</v>
      </c>
      <c r="E1022">
        <v>2</v>
      </c>
      <c r="G1022">
        <v>20</v>
      </c>
      <c r="H1022" t="s">
        <v>71</v>
      </c>
      <c r="I1022">
        <v>4</v>
      </c>
      <c r="J1022">
        <f t="shared" si="13"/>
        <v>0.8</v>
      </c>
    </row>
    <row r="1023" spans="1:10" ht="15">
      <c r="A1023" t="s">
        <v>620</v>
      </c>
      <c r="B1023" t="s">
        <v>677</v>
      </c>
      <c r="C1023">
        <v>4206</v>
      </c>
      <c r="D1023" t="s">
        <v>14</v>
      </c>
      <c r="E1023">
        <v>1</v>
      </c>
      <c r="G1023">
        <v>14.6</v>
      </c>
      <c r="H1023" t="s">
        <v>71</v>
      </c>
      <c r="I1023">
        <v>4</v>
      </c>
      <c r="J1023">
        <f t="shared" si="13"/>
        <v>0.584</v>
      </c>
    </row>
    <row r="1024" spans="1:5" ht="15">
      <c r="A1024" t="s">
        <v>620</v>
      </c>
      <c r="B1024" t="s">
        <v>677</v>
      </c>
      <c r="C1024">
        <v>4300</v>
      </c>
      <c r="D1024" t="s">
        <v>29</v>
      </c>
      <c r="E1024">
        <v>1</v>
      </c>
    </row>
    <row r="1025" spans="1:10" ht="15">
      <c r="A1025" t="s">
        <v>620</v>
      </c>
      <c r="B1025" t="s">
        <v>678</v>
      </c>
      <c r="C1025">
        <v>4062</v>
      </c>
      <c r="D1025" t="s">
        <v>14</v>
      </c>
      <c r="E1025">
        <v>1</v>
      </c>
      <c r="G1025">
        <v>8.6</v>
      </c>
      <c r="H1025" t="s">
        <v>71</v>
      </c>
      <c r="I1025">
        <v>4</v>
      </c>
      <c r="J1025">
        <f t="shared" si="13"/>
        <v>0.344</v>
      </c>
    </row>
    <row r="1026" spans="1:8" ht="15">
      <c r="A1026" t="s">
        <v>620</v>
      </c>
      <c r="B1026" t="s">
        <v>679</v>
      </c>
      <c r="C1026">
        <v>4042</v>
      </c>
      <c r="D1026" t="s">
        <v>14</v>
      </c>
      <c r="E1026">
        <v>1</v>
      </c>
      <c r="G1026" t="s">
        <v>533</v>
      </c>
      <c r="H1026" t="s">
        <v>533</v>
      </c>
    </row>
    <row r="1027" spans="1:10" ht="15">
      <c r="A1027" t="s">
        <v>620</v>
      </c>
      <c r="B1027" t="s">
        <v>679</v>
      </c>
      <c r="C1027">
        <v>4056</v>
      </c>
      <c r="D1027" t="s">
        <v>14</v>
      </c>
      <c r="E1027">
        <v>2</v>
      </c>
      <c r="G1027">
        <v>20</v>
      </c>
      <c r="H1027" t="s">
        <v>71</v>
      </c>
      <c r="I1027">
        <v>4</v>
      </c>
      <c r="J1027">
        <f t="shared" si="13"/>
        <v>0.8</v>
      </c>
    </row>
    <row r="1028" spans="1:8" ht="15">
      <c r="A1028" t="s">
        <v>620</v>
      </c>
      <c r="B1028" t="s">
        <v>680</v>
      </c>
      <c r="C1028">
        <v>4071</v>
      </c>
      <c r="D1028" t="s">
        <v>14</v>
      </c>
      <c r="E1028">
        <v>1</v>
      </c>
      <c r="G1028" t="s">
        <v>533</v>
      </c>
      <c r="H1028" t="s">
        <v>533</v>
      </c>
    </row>
    <row r="1029" spans="1:10" ht="15">
      <c r="A1029" t="s">
        <v>620</v>
      </c>
      <c r="B1029" t="s">
        <v>680</v>
      </c>
      <c r="C1029">
        <v>4080</v>
      </c>
      <c r="D1029" t="s">
        <v>14</v>
      </c>
      <c r="E1029">
        <v>2</v>
      </c>
      <c r="G1029">
        <v>20</v>
      </c>
      <c r="H1029" t="s">
        <v>71</v>
      </c>
      <c r="I1029">
        <v>4</v>
      </c>
      <c r="J1029">
        <f t="shared" si="13"/>
        <v>0.8</v>
      </c>
    </row>
    <row r="1030" spans="1:5" ht="15">
      <c r="A1030" t="s">
        <v>620</v>
      </c>
      <c r="B1030" t="s">
        <v>680</v>
      </c>
      <c r="C1030">
        <v>4307</v>
      </c>
      <c r="D1030" t="s">
        <v>29</v>
      </c>
      <c r="E1030">
        <v>1</v>
      </c>
    </row>
    <row r="1031" spans="1:10" ht="15">
      <c r="A1031" t="s">
        <v>620</v>
      </c>
      <c r="B1031" t="s">
        <v>681</v>
      </c>
      <c r="C1031">
        <v>4110</v>
      </c>
      <c r="D1031" t="s">
        <v>14</v>
      </c>
      <c r="E1031">
        <v>1</v>
      </c>
      <c r="G1031">
        <v>52.25</v>
      </c>
      <c r="H1031" t="s">
        <v>71</v>
      </c>
      <c r="I1031">
        <v>4</v>
      </c>
      <c r="J1031">
        <f t="shared" si="13"/>
        <v>2.09</v>
      </c>
    </row>
    <row r="1032" spans="1:10" ht="15">
      <c r="A1032" t="s">
        <v>620</v>
      </c>
      <c r="B1032" t="s">
        <v>682</v>
      </c>
      <c r="C1032">
        <v>4143</v>
      </c>
      <c r="D1032" t="s">
        <v>14</v>
      </c>
      <c r="E1032">
        <v>1</v>
      </c>
      <c r="G1032">
        <v>45.75</v>
      </c>
      <c r="H1032" t="s">
        <v>71</v>
      </c>
      <c r="I1032">
        <v>4</v>
      </c>
      <c r="J1032">
        <f t="shared" si="13"/>
        <v>1.83</v>
      </c>
    </row>
    <row r="1033" spans="1:10" ht="15">
      <c r="A1033" t="s">
        <v>620</v>
      </c>
      <c r="B1033" t="s">
        <v>683</v>
      </c>
      <c r="C1033">
        <v>4152</v>
      </c>
      <c r="D1033" t="s">
        <v>14</v>
      </c>
      <c r="E1033">
        <v>1</v>
      </c>
      <c r="G1033">
        <v>21.75</v>
      </c>
      <c r="H1033" t="s">
        <v>71</v>
      </c>
      <c r="I1033">
        <v>4</v>
      </c>
      <c r="J1033">
        <f t="shared" si="13"/>
        <v>0.87</v>
      </c>
    </row>
    <row r="1034" spans="1:10" ht="15">
      <c r="A1034" t="s">
        <v>620</v>
      </c>
      <c r="B1034" t="s">
        <v>684</v>
      </c>
      <c r="C1034">
        <v>4103</v>
      </c>
      <c r="D1034" t="s">
        <v>14</v>
      </c>
      <c r="E1034">
        <v>1</v>
      </c>
      <c r="G1034">
        <v>10</v>
      </c>
      <c r="H1034" t="s">
        <v>71</v>
      </c>
      <c r="I1034">
        <v>4</v>
      </c>
      <c r="J1034">
        <f t="shared" si="13"/>
        <v>0.4</v>
      </c>
    </row>
    <row r="1035" spans="1:10" ht="15">
      <c r="A1035" t="s">
        <v>620</v>
      </c>
      <c r="B1035" t="s">
        <v>685</v>
      </c>
      <c r="C1035">
        <v>4104</v>
      </c>
      <c r="D1035" t="s">
        <v>14</v>
      </c>
      <c r="E1035">
        <v>1</v>
      </c>
      <c r="G1035">
        <v>10</v>
      </c>
      <c r="H1035" t="s">
        <v>71</v>
      </c>
      <c r="I1035">
        <v>4</v>
      </c>
      <c r="J1035">
        <f t="shared" si="13"/>
        <v>0.4</v>
      </c>
    </row>
    <row r="1036" spans="1:10" ht="15">
      <c r="A1036" t="s">
        <v>620</v>
      </c>
      <c r="B1036" t="s">
        <v>686</v>
      </c>
      <c r="C1036">
        <v>4132</v>
      </c>
      <c r="D1036" t="s">
        <v>14</v>
      </c>
      <c r="E1036">
        <v>1</v>
      </c>
      <c r="G1036">
        <v>10</v>
      </c>
      <c r="H1036" t="s">
        <v>71</v>
      </c>
      <c r="I1036">
        <v>4</v>
      </c>
      <c r="J1036">
        <f t="shared" si="13"/>
        <v>0.4</v>
      </c>
    </row>
    <row r="1037" spans="1:8" ht="15">
      <c r="A1037" t="s">
        <v>620</v>
      </c>
      <c r="B1037" t="s">
        <v>687</v>
      </c>
      <c r="C1037">
        <v>4001</v>
      </c>
      <c r="D1037" t="s">
        <v>14</v>
      </c>
      <c r="E1037">
        <v>1</v>
      </c>
      <c r="G1037" t="s">
        <v>533</v>
      </c>
      <c r="H1037" t="s">
        <v>533</v>
      </c>
    </row>
    <row r="1038" spans="1:10" ht="15">
      <c r="A1038" t="s">
        <v>620</v>
      </c>
      <c r="B1038" t="s">
        <v>687</v>
      </c>
      <c r="C1038">
        <v>4016</v>
      </c>
      <c r="D1038" t="s">
        <v>14</v>
      </c>
      <c r="E1038">
        <v>2</v>
      </c>
      <c r="G1038">
        <v>23.25</v>
      </c>
      <c r="H1038" t="s">
        <v>71</v>
      </c>
      <c r="I1038">
        <v>4</v>
      </c>
      <c r="J1038">
        <f t="shared" si="13"/>
        <v>0.93</v>
      </c>
    </row>
    <row r="1039" spans="1:8" ht="15">
      <c r="A1039" t="s">
        <v>620</v>
      </c>
      <c r="B1039" t="s">
        <v>688</v>
      </c>
      <c r="C1039">
        <v>4108</v>
      </c>
      <c r="D1039" t="s">
        <v>14</v>
      </c>
      <c r="E1039">
        <v>1</v>
      </c>
      <c r="G1039" t="s">
        <v>533</v>
      </c>
      <c r="H1039" t="s">
        <v>533</v>
      </c>
    </row>
    <row r="1040" spans="1:10" ht="15">
      <c r="A1040" t="s">
        <v>620</v>
      </c>
      <c r="B1040" t="s">
        <v>688</v>
      </c>
      <c r="C1040">
        <v>4124</v>
      </c>
      <c r="D1040" t="s">
        <v>14</v>
      </c>
      <c r="E1040">
        <v>2</v>
      </c>
      <c r="G1040">
        <v>23.5</v>
      </c>
      <c r="H1040" t="s">
        <v>71</v>
      </c>
      <c r="I1040">
        <v>4</v>
      </c>
      <c r="J1040">
        <f t="shared" si="13"/>
        <v>0.94</v>
      </c>
    </row>
    <row r="1041" spans="1:8" ht="15">
      <c r="A1041" t="s">
        <v>620</v>
      </c>
      <c r="B1041" t="s">
        <v>689</v>
      </c>
      <c r="C1041">
        <v>4149</v>
      </c>
      <c r="D1041" t="s">
        <v>14</v>
      </c>
      <c r="E1041">
        <v>1</v>
      </c>
      <c r="G1041" t="s">
        <v>533</v>
      </c>
      <c r="H1041" t="s">
        <v>533</v>
      </c>
    </row>
    <row r="1042" spans="1:10" ht="15">
      <c r="A1042" t="s">
        <v>620</v>
      </c>
      <c r="B1042" t="s">
        <v>689</v>
      </c>
      <c r="C1042">
        <v>4180</v>
      </c>
      <c r="D1042" t="s">
        <v>14</v>
      </c>
      <c r="E1042">
        <v>2</v>
      </c>
      <c r="G1042">
        <v>35</v>
      </c>
      <c r="H1042" t="s">
        <v>71</v>
      </c>
      <c r="I1042">
        <v>4</v>
      </c>
      <c r="J1042">
        <f t="shared" si="13"/>
        <v>1.4</v>
      </c>
    </row>
    <row r="1043" spans="1:8" ht="15">
      <c r="A1043" t="s">
        <v>620</v>
      </c>
      <c r="B1043" t="s">
        <v>476</v>
      </c>
      <c r="C1043">
        <v>4081</v>
      </c>
      <c r="D1043" t="s">
        <v>14</v>
      </c>
      <c r="E1043">
        <v>1</v>
      </c>
      <c r="G1043" t="s">
        <v>533</v>
      </c>
      <c r="H1043" t="s">
        <v>533</v>
      </c>
    </row>
    <row r="1044" spans="1:10" ht="15">
      <c r="A1044" t="s">
        <v>620</v>
      </c>
      <c r="B1044" t="s">
        <v>476</v>
      </c>
      <c r="C1044">
        <v>4096</v>
      </c>
      <c r="D1044" t="s">
        <v>14</v>
      </c>
      <c r="E1044">
        <v>2</v>
      </c>
      <c r="G1044">
        <v>21</v>
      </c>
      <c r="H1044" t="s">
        <v>71</v>
      </c>
      <c r="I1044">
        <v>4</v>
      </c>
      <c r="J1044">
        <f t="shared" si="13"/>
        <v>0.84</v>
      </c>
    </row>
    <row r="1045" spans="1:10" ht="15">
      <c r="A1045" t="s">
        <v>620</v>
      </c>
      <c r="B1045" t="s">
        <v>690</v>
      </c>
      <c r="C1045">
        <v>4017</v>
      </c>
      <c r="D1045" t="s">
        <v>14</v>
      </c>
      <c r="E1045">
        <v>1</v>
      </c>
      <c r="G1045">
        <v>9</v>
      </c>
      <c r="I1045">
        <v>4</v>
      </c>
      <c r="J1045">
        <f t="shared" si="13"/>
        <v>0.36</v>
      </c>
    </row>
    <row r="1046" spans="1:10" ht="15">
      <c r="A1046" t="s">
        <v>620</v>
      </c>
      <c r="B1046" t="s">
        <v>690</v>
      </c>
      <c r="C1046">
        <v>4284</v>
      </c>
      <c r="D1046" t="s">
        <v>29</v>
      </c>
      <c r="E1046">
        <v>1</v>
      </c>
      <c r="G1046">
        <v>20</v>
      </c>
      <c r="H1046" t="s">
        <v>71</v>
      </c>
      <c r="I1046">
        <v>4</v>
      </c>
      <c r="J1046">
        <f t="shared" si="13"/>
        <v>0.8</v>
      </c>
    </row>
    <row r="1047" spans="1:8" ht="15">
      <c r="A1047" t="s">
        <v>620</v>
      </c>
      <c r="B1047" t="s">
        <v>690</v>
      </c>
      <c r="C1047">
        <v>4282</v>
      </c>
      <c r="D1047" t="s">
        <v>29</v>
      </c>
      <c r="E1047" t="s">
        <v>627</v>
      </c>
      <c r="G1047" t="s">
        <v>533</v>
      </c>
      <c r="H1047" t="s">
        <v>533</v>
      </c>
    </row>
    <row r="1048" spans="1:8" ht="15">
      <c r="A1048" t="s">
        <v>620</v>
      </c>
      <c r="B1048" t="s">
        <v>691</v>
      </c>
      <c r="C1048">
        <v>4136</v>
      </c>
      <c r="D1048" t="s">
        <v>14</v>
      </c>
      <c r="E1048">
        <v>1</v>
      </c>
      <c r="G1048" t="s">
        <v>533</v>
      </c>
      <c r="H1048" t="s">
        <v>533</v>
      </c>
    </row>
    <row r="1049" spans="1:10" ht="15">
      <c r="A1049" t="s">
        <v>620</v>
      </c>
      <c r="B1049" t="s">
        <v>691</v>
      </c>
      <c r="C1049">
        <v>4266</v>
      </c>
      <c r="D1049" t="s">
        <v>29</v>
      </c>
      <c r="E1049">
        <v>1</v>
      </c>
      <c r="G1049">
        <v>40</v>
      </c>
      <c r="H1049" t="s">
        <v>71</v>
      </c>
      <c r="I1049">
        <v>4</v>
      </c>
      <c r="J1049">
        <f>(G1049/100)*I1049</f>
        <v>1.6</v>
      </c>
    </row>
    <row r="1050" spans="1:8" ht="15">
      <c r="A1050" t="s">
        <v>620</v>
      </c>
      <c r="B1050" t="s">
        <v>692</v>
      </c>
      <c r="C1050">
        <v>4150</v>
      </c>
      <c r="D1050" t="s">
        <v>14</v>
      </c>
      <c r="E1050">
        <v>1</v>
      </c>
      <c r="G1050" t="s">
        <v>533</v>
      </c>
      <c r="H1050" t="s">
        <v>533</v>
      </c>
    </row>
    <row r="1051" spans="1:8" ht="15">
      <c r="A1051" t="s">
        <v>620</v>
      </c>
      <c r="B1051" t="s">
        <v>692</v>
      </c>
      <c r="C1051">
        <v>4185</v>
      </c>
      <c r="D1051" t="s">
        <v>14</v>
      </c>
      <c r="E1051">
        <v>2</v>
      </c>
      <c r="G1051" t="s">
        <v>533</v>
      </c>
      <c r="H1051" t="s">
        <v>533</v>
      </c>
    </row>
    <row r="1052" spans="1:10" ht="15">
      <c r="A1052" t="s">
        <v>620</v>
      </c>
      <c r="B1052" t="s">
        <v>692</v>
      </c>
      <c r="C1052">
        <v>4267</v>
      </c>
      <c r="D1052" t="s">
        <v>29</v>
      </c>
      <c r="E1052">
        <v>1</v>
      </c>
      <c r="G1052">
        <v>40</v>
      </c>
      <c r="H1052" t="s">
        <v>71</v>
      </c>
      <c r="I1052">
        <v>4</v>
      </c>
      <c r="J1052">
        <f>(G1052/100)*I1052</f>
        <v>1.6</v>
      </c>
    </row>
    <row r="1053" spans="1:8" ht="15">
      <c r="A1053" t="s">
        <v>620</v>
      </c>
      <c r="B1053" t="s">
        <v>456</v>
      </c>
      <c r="C1053">
        <v>4002</v>
      </c>
      <c r="D1053" t="s">
        <v>14</v>
      </c>
      <c r="E1053">
        <v>1</v>
      </c>
      <c r="G1053" t="s">
        <v>533</v>
      </c>
      <c r="H1053" t="s">
        <v>533</v>
      </c>
    </row>
    <row r="1054" spans="1:10" ht="15">
      <c r="A1054" t="s">
        <v>620</v>
      </c>
      <c r="B1054" t="s">
        <v>456</v>
      </c>
      <c r="C1054">
        <v>4015</v>
      </c>
      <c r="D1054" t="s">
        <v>14</v>
      </c>
      <c r="E1054">
        <v>2</v>
      </c>
      <c r="G1054">
        <v>25.2</v>
      </c>
      <c r="H1054" t="s">
        <v>71</v>
      </c>
      <c r="I1054">
        <v>4</v>
      </c>
      <c r="J1054">
        <f>(G1054/100)*I1054</f>
        <v>1.008</v>
      </c>
    </row>
    <row r="1055" spans="1:8" ht="15">
      <c r="A1055" t="s">
        <v>620</v>
      </c>
      <c r="B1055" t="s">
        <v>477</v>
      </c>
      <c r="C1055">
        <v>4018</v>
      </c>
      <c r="D1055" t="s">
        <v>14</v>
      </c>
      <c r="E1055">
        <v>1</v>
      </c>
      <c r="G1055" t="s">
        <v>533</v>
      </c>
      <c r="H1055" t="s">
        <v>533</v>
      </c>
    </row>
    <row r="1056" spans="1:8" ht="15">
      <c r="A1056" t="s">
        <v>620</v>
      </c>
      <c r="B1056" t="s">
        <v>477</v>
      </c>
      <c r="C1056">
        <v>4034</v>
      </c>
      <c r="D1056" t="s">
        <v>14</v>
      </c>
      <c r="E1056">
        <v>2</v>
      </c>
      <c r="G1056" t="s">
        <v>533</v>
      </c>
      <c r="H1056" t="s">
        <v>533</v>
      </c>
    </row>
    <row r="1057" spans="1:10" ht="15">
      <c r="A1057" t="s">
        <v>620</v>
      </c>
      <c r="B1057" t="s">
        <v>477</v>
      </c>
      <c r="C1057">
        <v>4268</v>
      </c>
      <c r="D1057" t="s">
        <v>29</v>
      </c>
      <c r="E1057">
        <v>1</v>
      </c>
      <c r="G1057">
        <v>40</v>
      </c>
      <c r="H1057" t="s">
        <v>71</v>
      </c>
      <c r="I1057">
        <v>4</v>
      </c>
      <c r="J1057">
        <f aca="true" t="shared" si="14" ref="J1057:J1073">(G1057/100)*I1057</f>
        <v>1.6</v>
      </c>
    </row>
    <row r="1058" spans="1:10" ht="15">
      <c r="A1058" t="s">
        <v>620</v>
      </c>
      <c r="B1058" t="s">
        <v>478</v>
      </c>
      <c r="C1058">
        <v>4051</v>
      </c>
      <c r="D1058" t="s">
        <v>14</v>
      </c>
      <c r="E1058">
        <v>1</v>
      </c>
      <c r="G1058">
        <v>9</v>
      </c>
      <c r="H1058" t="s">
        <v>71</v>
      </c>
      <c r="I1058">
        <v>4</v>
      </c>
      <c r="J1058">
        <f t="shared" si="14"/>
        <v>0.36</v>
      </c>
    </row>
    <row r="1059" spans="1:8" ht="15">
      <c r="A1059" t="s">
        <v>620</v>
      </c>
      <c r="B1059" t="s">
        <v>693</v>
      </c>
      <c r="C1059">
        <v>4061</v>
      </c>
      <c r="D1059" t="s">
        <v>14</v>
      </c>
      <c r="E1059">
        <v>1</v>
      </c>
      <c r="G1059" t="s">
        <v>533</v>
      </c>
      <c r="H1059" t="s">
        <v>533</v>
      </c>
    </row>
    <row r="1060" spans="1:10" ht="15">
      <c r="A1060" t="s">
        <v>620</v>
      </c>
      <c r="B1060" t="s">
        <v>693</v>
      </c>
      <c r="C1060">
        <v>4074</v>
      </c>
      <c r="D1060" t="s">
        <v>14</v>
      </c>
      <c r="E1060">
        <v>2</v>
      </c>
      <c r="G1060">
        <v>13</v>
      </c>
      <c r="H1060" t="s">
        <v>71</v>
      </c>
      <c r="I1060">
        <v>4</v>
      </c>
      <c r="J1060">
        <f t="shared" si="14"/>
        <v>0.52</v>
      </c>
    </row>
    <row r="1061" spans="1:8" ht="15">
      <c r="A1061" t="s">
        <v>620</v>
      </c>
      <c r="B1061" t="s">
        <v>694</v>
      </c>
      <c r="C1061">
        <v>4167</v>
      </c>
      <c r="D1061" t="s">
        <v>14</v>
      </c>
      <c r="E1061">
        <v>1</v>
      </c>
      <c r="G1061" t="s">
        <v>533</v>
      </c>
      <c r="H1061" t="s">
        <v>533</v>
      </c>
    </row>
    <row r="1062" spans="1:10" ht="15">
      <c r="A1062" t="s">
        <v>620</v>
      </c>
      <c r="B1062" t="s">
        <v>694</v>
      </c>
      <c r="C1062">
        <v>4197</v>
      </c>
      <c r="D1062" t="s">
        <v>14</v>
      </c>
      <c r="E1062">
        <v>2</v>
      </c>
      <c r="G1062">
        <v>27.5</v>
      </c>
      <c r="H1062" t="s">
        <v>71</v>
      </c>
      <c r="I1062">
        <v>4</v>
      </c>
      <c r="J1062">
        <f t="shared" si="14"/>
        <v>1.1</v>
      </c>
    </row>
    <row r="1063" spans="1:8" ht="15">
      <c r="A1063" t="s">
        <v>620</v>
      </c>
      <c r="B1063" t="s">
        <v>695</v>
      </c>
      <c r="C1063">
        <v>4188</v>
      </c>
      <c r="D1063" t="s">
        <v>14</v>
      </c>
      <c r="E1063">
        <v>1</v>
      </c>
      <c r="G1063" t="s">
        <v>533</v>
      </c>
      <c r="H1063" t="s">
        <v>533</v>
      </c>
    </row>
    <row r="1064" spans="1:10" ht="15">
      <c r="A1064" t="s">
        <v>620</v>
      </c>
      <c r="B1064" t="s">
        <v>695</v>
      </c>
      <c r="C1064">
        <v>4193</v>
      </c>
      <c r="D1064" t="s">
        <v>14</v>
      </c>
      <c r="E1064">
        <v>2</v>
      </c>
      <c r="G1064">
        <v>27.3</v>
      </c>
      <c r="H1064" t="s">
        <v>71</v>
      </c>
      <c r="I1064">
        <v>4</v>
      </c>
      <c r="J1064">
        <f t="shared" si="14"/>
        <v>1.092</v>
      </c>
    </row>
    <row r="1065" spans="1:10" ht="15">
      <c r="A1065" t="s">
        <v>620</v>
      </c>
      <c r="B1065" t="s">
        <v>696</v>
      </c>
      <c r="C1065">
        <v>4201</v>
      </c>
      <c r="D1065" t="s">
        <v>14</v>
      </c>
      <c r="E1065">
        <v>1</v>
      </c>
      <c r="G1065">
        <v>22.5</v>
      </c>
      <c r="H1065" t="s">
        <v>71</v>
      </c>
      <c r="I1065">
        <v>4</v>
      </c>
      <c r="J1065">
        <f t="shared" si="14"/>
        <v>0.9</v>
      </c>
    </row>
    <row r="1066" spans="1:8" ht="15">
      <c r="A1066" t="s">
        <v>620</v>
      </c>
      <c r="B1066" t="s">
        <v>447</v>
      </c>
      <c r="C1066">
        <v>4083</v>
      </c>
      <c r="D1066" t="s">
        <v>14</v>
      </c>
      <c r="E1066">
        <v>1</v>
      </c>
      <c r="G1066" t="s">
        <v>533</v>
      </c>
      <c r="H1066" t="s">
        <v>533</v>
      </c>
    </row>
    <row r="1067" spans="1:10" ht="15">
      <c r="A1067" t="s">
        <v>620</v>
      </c>
      <c r="B1067" t="s">
        <v>447</v>
      </c>
      <c r="C1067">
        <v>4095</v>
      </c>
      <c r="D1067" t="s">
        <v>14</v>
      </c>
      <c r="E1067">
        <v>2</v>
      </c>
      <c r="G1067">
        <v>31.2</v>
      </c>
      <c r="H1067" t="s">
        <v>71</v>
      </c>
      <c r="I1067">
        <v>4</v>
      </c>
      <c r="J1067">
        <f t="shared" si="14"/>
        <v>1.248</v>
      </c>
    </row>
    <row r="1068" spans="1:8" ht="15">
      <c r="A1068" t="s">
        <v>620</v>
      </c>
      <c r="B1068" t="s">
        <v>479</v>
      </c>
      <c r="C1068">
        <v>4105</v>
      </c>
      <c r="D1068" t="s">
        <v>14</v>
      </c>
      <c r="E1068">
        <v>1</v>
      </c>
      <c r="G1068" t="s">
        <v>533</v>
      </c>
      <c r="H1068" t="s">
        <v>533</v>
      </c>
    </row>
    <row r="1069" spans="1:10" ht="15">
      <c r="A1069" t="s">
        <v>620</v>
      </c>
      <c r="B1069" t="s">
        <v>479</v>
      </c>
      <c r="C1069">
        <v>4115</v>
      </c>
      <c r="D1069" t="s">
        <v>14</v>
      </c>
      <c r="E1069">
        <v>2</v>
      </c>
      <c r="G1069">
        <v>8.5</v>
      </c>
      <c r="H1069" t="s">
        <v>71</v>
      </c>
      <c r="I1069">
        <v>4</v>
      </c>
      <c r="J1069">
        <f t="shared" si="14"/>
        <v>0.34</v>
      </c>
    </row>
    <row r="1070" spans="1:8" ht="15">
      <c r="A1070" t="s">
        <v>620</v>
      </c>
      <c r="B1070" t="s">
        <v>480</v>
      </c>
      <c r="C1070">
        <v>4126</v>
      </c>
      <c r="D1070" t="s">
        <v>14</v>
      </c>
      <c r="E1070">
        <v>1</v>
      </c>
      <c r="G1070" t="s">
        <v>533</v>
      </c>
      <c r="H1070" t="s">
        <v>533</v>
      </c>
    </row>
    <row r="1071" spans="1:10" ht="15">
      <c r="A1071" t="s">
        <v>620</v>
      </c>
      <c r="B1071" t="s">
        <v>480</v>
      </c>
      <c r="C1071">
        <v>4135</v>
      </c>
      <c r="D1071" t="s">
        <v>14</v>
      </c>
      <c r="E1071">
        <v>2</v>
      </c>
      <c r="G1071">
        <v>11.2</v>
      </c>
      <c r="H1071" t="s">
        <v>71</v>
      </c>
      <c r="I1071">
        <v>4</v>
      </c>
      <c r="J1071">
        <f t="shared" si="14"/>
        <v>0.44799999999999995</v>
      </c>
    </row>
    <row r="1072" spans="1:8" ht="15">
      <c r="A1072" t="s">
        <v>620</v>
      </c>
      <c r="B1072" t="s">
        <v>697</v>
      </c>
      <c r="C1072">
        <v>4147</v>
      </c>
      <c r="D1072" t="s">
        <v>14</v>
      </c>
      <c r="E1072">
        <v>1</v>
      </c>
      <c r="G1072" t="s">
        <v>533</v>
      </c>
      <c r="H1072" t="s">
        <v>533</v>
      </c>
    </row>
    <row r="1073" spans="1:10" ht="15">
      <c r="A1073" t="s">
        <v>620</v>
      </c>
      <c r="B1073" t="s">
        <v>697</v>
      </c>
      <c r="C1073">
        <v>4157</v>
      </c>
      <c r="D1073" t="s">
        <v>14</v>
      </c>
      <c r="E1073">
        <v>2</v>
      </c>
      <c r="G1073">
        <v>50</v>
      </c>
      <c r="H1073" t="s">
        <v>71</v>
      </c>
      <c r="I1073">
        <v>4</v>
      </c>
      <c r="J1073">
        <f t="shared" si="14"/>
        <v>2</v>
      </c>
    </row>
    <row r="1074" spans="1:8" ht="15">
      <c r="A1074" t="s">
        <v>620</v>
      </c>
      <c r="B1074" t="s">
        <v>698</v>
      </c>
      <c r="C1074">
        <v>4161</v>
      </c>
      <c r="D1074" t="s">
        <v>14</v>
      </c>
      <c r="E1074">
        <v>1</v>
      </c>
      <c r="G1074" t="s">
        <v>533</v>
      </c>
      <c r="H1074" t="s">
        <v>533</v>
      </c>
    </row>
    <row r="1075" spans="1:8" ht="15">
      <c r="A1075" t="s">
        <v>620</v>
      </c>
      <c r="B1075" t="s">
        <v>698</v>
      </c>
      <c r="C1075">
        <v>4248</v>
      </c>
      <c r="D1075" t="s">
        <v>14</v>
      </c>
      <c r="E1075">
        <v>2</v>
      </c>
      <c r="G1075" t="s">
        <v>533</v>
      </c>
      <c r="H1075" t="s">
        <v>533</v>
      </c>
    </row>
    <row r="1076" spans="1:10" ht="15">
      <c r="A1076" t="s">
        <v>620</v>
      </c>
      <c r="B1076" t="s">
        <v>698</v>
      </c>
      <c r="C1076">
        <v>4250</v>
      </c>
      <c r="D1076" t="s">
        <v>14</v>
      </c>
      <c r="E1076">
        <v>3</v>
      </c>
      <c r="G1076">
        <v>55</v>
      </c>
      <c r="H1076" t="s">
        <v>71</v>
      </c>
      <c r="I1076">
        <v>4</v>
      </c>
      <c r="J1076">
        <f>(G1076/100)*I1076</f>
        <v>2.2</v>
      </c>
    </row>
    <row r="1077" spans="1:8" ht="15">
      <c r="A1077" t="s">
        <v>620</v>
      </c>
      <c r="B1077" t="s">
        <v>698</v>
      </c>
      <c r="C1077">
        <v>4255</v>
      </c>
      <c r="D1077" t="s">
        <v>29</v>
      </c>
      <c r="E1077" t="s">
        <v>627</v>
      </c>
      <c r="G1077" t="s">
        <v>533</v>
      </c>
      <c r="H1077" t="s">
        <v>533</v>
      </c>
    </row>
    <row r="1078" spans="1:8" ht="15">
      <c r="A1078" t="s">
        <v>620</v>
      </c>
      <c r="B1078" t="s">
        <v>699</v>
      </c>
      <c r="C1078">
        <v>4174</v>
      </c>
      <c r="D1078" t="s">
        <v>14</v>
      </c>
      <c r="E1078">
        <v>1</v>
      </c>
      <c r="G1078" t="s">
        <v>533</v>
      </c>
      <c r="H1078" t="s">
        <v>533</v>
      </c>
    </row>
    <row r="1079" spans="1:10" ht="15">
      <c r="A1079" t="s">
        <v>620</v>
      </c>
      <c r="B1079" t="s">
        <v>700</v>
      </c>
      <c r="C1079">
        <v>4181</v>
      </c>
      <c r="D1079" t="s">
        <v>14</v>
      </c>
      <c r="E1079">
        <v>1</v>
      </c>
      <c r="G1079">
        <v>9.5</v>
      </c>
      <c r="H1079" t="s">
        <v>71</v>
      </c>
      <c r="I1079">
        <v>4</v>
      </c>
      <c r="J1079">
        <f>(G1079/100)*I1079</f>
        <v>0.38</v>
      </c>
    </row>
    <row r="1080" spans="1:8" ht="15">
      <c r="A1080" t="s">
        <v>620</v>
      </c>
      <c r="B1080" t="s">
        <v>49</v>
      </c>
      <c r="C1080">
        <v>4003</v>
      </c>
      <c r="D1080" t="s">
        <v>14</v>
      </c>
      <c r="E1080">
        <v>1</v>
      </c>
      <c r="G1080" t="s">
        <v>533</v>
      </c>
      <c r="H1080" t="s">
        <v>533</v>
      </c>
    </row>
    <row r="1081" spans="1:10" ht="15">
      <c r="A1081" t="s">
        <v>620</v>
      </c>
      <c r="B1081" t="s">
        <v>49</v>
      </c>
      <c r="C1081">
        <v>4009</v>
      </c>
      <c r="D1081" t="s">
        <v>14</v>
      </c>
      <c r="E1081">
        <v>2</v>
      </c>
      <c r="G1081">
        <v>18.75</v>
      </c>
      <c r="H1081" t="s">
        <v>71</v>
      </c>
      <c r="I1081">
        <v>4</v>
      </c>
      <c r="J1081">
        <f>(G1081/100)*I1081</f>
        <v>0.75</v>
      </c>
    </row>
    <row r="1082" spans="1:8" ht="15">
      <c r="A1082" t="s">
        <v>620</v>
      </c>
      <c r="B1082" t="s">
        <v>440</v>
      </c>
      <c r="C1082">
        <v>4019</v>
      </c>
      <c r="D1082" t="s">
        <v>14</v>
      </c>
      <c r="E1082">
        <v>1</v>
      </c>
      <c r="G1082" t="s">
        <v>533</v>
      </c>
      <c r="H1082" t="s">
        <v>533</v>
      </c>
    </row>
    <row r="1083" spans="1:10" ht="15">
      <c r="A1083" t="s">
        <v>620</v>
      </c>
      <c r="B1083" t="s">
        <v>440</v>
      </c>
      <c r="C1083">
        <v>4033</v>
      </c>
      <c r="D1083" t="s">
        <v>14</v>
      </c>
      <c r="E1083">
        <v>2</v>
      </c>
      <c r="G1083">
        <v>19</v>
      </c>
      <c r="H1083" t="s">
        <v>71</v>
      </c>
      <c r="I1083">
        <v>4</v>
      </c>
      <c r="J1083">
        <f aca="true" t="shared" si="15" ref="J1083:J1089">(G1083/100)*I1083</f>
        <v>0.76</v>
      </c>
    </row>
    <row r="1084" spans="1:7" ht="15">
      <c r="A1084" t="s">
        <v>620</v>
      </c>
      <c r="B1084" t="s">
        <v>481</v>
      </c>
      <c r="C1084">
        <v>4047</v>
      </c>
      <c r="D1084" t="s">
        <v>14</v>
      </c>
      <c r="E1084">
        <v>1</v>
      </c>
      <c r="G1084" t="s">
        <v>533</v>
      </c>
    </row>
    <row r="1085" spans="1:10" ht="15">
      <c r="A1085" t="s">
        <v>620</v>
      </c>
      <c r="B1085" t="s">
        <v>481</v>
      </c>
      <c r="C1085">
        <v>4269</v>
      </c>
      <c r="D1085" t="s">
        <v>29</v>
      </c>
      <c r="E1085">
        <v>1</v>
      </c>
      <c r="G1085">
        <v>40</v>
      </c>
      <c r="H1085" t="s">
        <v>71</v>
      </c>
      <c r="I1085">
        <v>4</v>
      </c>
      <c r="J1085">
        <f t="shared" si="15"/>
        <v>1.6</v>
      </c>
    </row>
    <row r="1086" spans="1:8" ht="15">
      <c r="A1086" t="s">
        <v>620</v>
      </c>
      <c r="B1086" t="s">
        <v>482</v>
      </c>
      <c r="C1086">
        <v>4060</v>
      </c>
      <c r="D1086" t="s">
        <v>14</v>
      </c>
      <c r="E1086">
        <v>1</v>
      </c>
      <c r="G1086" t="s">
        <v>533</v>
      </c>
      <c r="H1086" t="s">
        <v>533</v>
      </c>
    </row>
    <row r="1087" spans="1:10" ht="15">
      <c r="A1087" t="s">
        <v>620</v>
      </c>
      <c r="B1087" t="s">
        <v>482</v>
      </c>
      <c r="C1087">
        <v>4075</v>
      </c>
      <c r="D1087" t="s">
        <v>14</v>
      </c>
      <c r="E1087">
        <v>2</v>
      </c>
      <c r="G1087">
        <v>14.25</v>
      </c>
      <c r="H1087" t="s">
        <v>71</v>
      </c>
      <c r="I1087">
        <v>4</v>
      </c>
      <c r="J1087">
        <f t="shared" si="15"/>
        <v>0.57</v>
      </c>
    </row>
    <row r="1088" spans="1:8" ht="15">
      <c r="A1088" t="s">
        <v>620</v>
      </c>
      <c r="B1088" t="s">
        <v>484</v>
      </c>
      <c r="C1088">
        <v>4162</v>
      </c>
      <c r="D1088" t="s">
        <v>14</v>
      </c>
      <c r="E1088">
        <v>1</v>
      </c>
      <c r="G1088" t="s">
        <v>533</v>
      </c>
      <c r="H1088" t="s">
        <v>533</v>
      </c>
    </row>
    <row r="1089" spans="1:10" ht="15">
      <c r="A1089" t="s">
        <v>620</v>
      </c>
      <c r="B1089" t="s">
        <v>484</v>
      </c>
      <c r="C1089">
        <v>4171</v>
      </c>
      <c r="D1089" t="s">
        <v>14</v>
      </c>
      <c r="E1089">
        <v>2</v>
      </c>
      <c r="G1089">
        <v>41.7</v>
      </c>
      <c r="H1089" t="s">
        <v>71</v>
      </c>
      <c r="I1089">
        <v>4</v>
      </c>
      <c r="J1089">
        <f t="shared" si="15"/>
        <v>1.6680000000000001</v>
      </c>
    </row>
    <row r="1090" spans="1:8" ht="15">
      <c r="A1090" t="s">
        <v>620</v>
      </c>
      <c r="B1090" t="s">
        <v>484</v>
      </c>
      <c r="C1090">
        <v>4250</v>
      </c>
      <c r="D1090" t="s">
        <v>29</v>
      </c>
      <c r="E1090" t="s">
        <v>627</v>
      </c>
      <c r="G1090" t="s">
        <v>533</v>
      </c>
      <c r="H1090" t="s">
        <v>533</v>
      </c>
    </row>
    <row r="1091" spans="1:8" ht="15">
      <c r="A1091" t="s">
        <v>620</v>
      </c>
      <c r="B1091" t="s">
        <v>701</v>
      </c>
      <c r="C1091">
        <v>4209</v>
      </c>
      <c r="D1091" t="s">
        <v>14</v>
      </c>
      <c r="E1091">
        <v>1</v>
      </c>
      <c r="G1091" t="s">
        <v>533</v>
      </c>
      <c r="H1091" t="s">
        <v>533</v>
      </c>
    </row>
    <row r="1092" spans="1:8" ht="15">
      <c r="A1092" t="s">
        <v>620</v>
      </c>
      <c r="B1092" t="s">
        <v>701</v>
      </c>
      <c r="C1092">
        <v>4214</v>
      </c>
      <c r="D1092" t="s">
        <v>14</v>
      </c>
      <c r="E1092">
        <v>2</v>
      </c>
      <c r="G1092" t="s">
        <v>533</v>
      </c>
      <c r="H1092" t="s">
        <v>533</v>
      </c>
    </row>
    <row r="1093" spans="1:10" ht="15">
      <c r="A1093" t="s">
        <v>620</v>
      </c>
      <c r="B1093" t="s">
        <v>701</v>
      </c>
      <c r="C1093">
        <v>4242</v>
      </c>
      <c r="D1093" t="s">
        <v>14</v>
      </c>
      <c r="E1093">
        <v>3</v>
      </c>
      <c r="G1093">
        <v>53.7</v>
      </c>
      <c r="H1093" t="s">
        <v>71</v>
      </c>
      <c r="I1093">
        <v>4</v>
      </c>
      <c r="J1093">
        <f>(G1093/100)*I1093</f>
        <v>2.148</v>
      </c>
    </row>
    <row r="1094" spans="1:8" ht="15">
      <c r="A1094" t="s">
        <v>620</v>
      </c>
      <c r="B1094" t="s">
        <v>702</v>
      </c>
      <c r="C1094">
        <v>4243</v>
      </c>
      <c r="D1094" t="s">
        <v>14</v>
      </c>
      <c r="E1094">
        <v>1</v>
      </c>
      <c r="G1094" t="s">
        <v>533</v>
      </c>
      <c r="H1094" t="s">
        <v>533</v>
      </c>
    </row>
    <row r="1095" spans="1:8" ht="15">
      <c r="A1095" t="s">
        <v>620</v>
      </c>
      <c r="B1095" t="s">
        <v>702</v>
      </c>
      <c r="C1095">
        <v>4249</v>
      </c>
      <c r="D1095" t="s">
        <v>14</v>
      </c>
      <c r="E1095">
        <v>2</v>
      </c>
      <c r="G1095" t="s">
        <v>533</v>
      </c>
      <c r="H1095" t="s">
        <v>533</v>
      </c>
    </row>
    <row r="1096" spans="1:10" ht="15">
      <c r="A1096" t="s">
        <v>620</v>
      </c>
      <c r="B1096" t="s">
        <v>702</v>
      </c>
      <c r="C1096">
        <v>4251</v>
      </c>
      <c r="D1096" t="s">
        <v>14</v>
      </c>
      <c r="E1096">
        <v>3</v>
      </c>
      <c r="G1096">
        <v>59</v>
      </c>
      <c r="H1096" t="s">
        <v>71</v>
      </c>
      <c r="I1096">
        <v>4</v>
      </c>
      <c r="J1096">
        <f>(G1096/100)*I1096</f>
        <v>2.36</v>
      </c>
    </row>
    <row r="1097" spans="1:8" ht="15">
      <c r="A1097" t="s">
        <v>620</v>
      </c>
      <c r="B1097" t="s">
        <v>702</v>
      </c>
      <c r="C1097">
        <v>4257</v>
      </c>
      <c r="D1097" t="s">
        <v>29</v>
      </c>
      <c r="E1097" t="s">
        <v>627</v>
      </c>
      <c r="G1097" t="s">
        <v>533</v>
      </c>
      <c r="H1097" t="s">
        <v>533</v>
      </c>
    </row>
    <row r="1098" spans="1:8" ht="15">
      <c r="A1098" t="s">
        <v>620</v>
      </c>
      <c r="B1098" t="s">
        <v>108</v>
      </c>
      <c r="C1098">
        <v>4082</v>
      </c>
      <c r="D1098" t="s">
        <v>14</v>
      </c>
      <c r="E1098">
        <v>1</v>
      </c>
      <c r="G1098" t="s">
        <v>533</v>
      </c>
      <c r="H1098" t="s">
        <v>533</v>
      </c>
    </row>
    <row r="1099" spans="1:10" ht="15">
      <c r="A1099" t="s">
        <v>620</v>
      </c>
      <c r="B1099" t="s">
        <v>108</v>
      </c>
      <c r="C1099">
        <v>4088</v>
      </c>
      <c r="D1099" t="s">
        <v>14</v>
      </c>
      <c r="E1099">
        <v>2</v>
      </c>
      <c r="G1099">
        <v>23.75</v>
      </c>
      <c r="H1099" t="s">
        <v>71</v>
      </c>
      <c r="I1099">
        <v>4</v>
      </c>
      <c r="J1099">
        <f>(G1099/100)*I1099</f>
        <v>0.95</v>
      </c>
    </row>
    <row r="1100" spans="1:8" ht="15">
      <c r="A1100" t="s">
        <v>620</v>
      </c>
      <c r="B1100" t="s">
        <v>312</v>
      </c>
      <c r="C1100">
        <v>4097</v>
      </c>
      <c r="D1100" t="s">
        <v>14</v>
      </c>
      <c r="E1100">
        <v>1</v>
      </c>
      <c r="G1100" t="s">
        <v>533</v>
      </c>
      <c r="H1100" t="s">
        <v>533</v>
      </c>
    </row>
    <row r="1101" spans="1:8" ht="15">
      <c r="A1101" t="s">
        <v>620</v>
      </c>
      <c r="B1101" t="s">
        <v>312</v>
      </c>
      <c r="C1101">
        <v>4106</v>
      </c>
      <c r="D1101" t="s">
        <v>14</v>
      </c>
      <c r="E1101">
        <v>2</v>
      </c>
      <c r="G1101" t="s">
        <v>533</v>
      </c>
      <c r="H1101" t="s">
        <v>533</v>
      </c>
    </row>
    <row r="1102" spans="1:10" ht="15">
      <c r="A1102" t="s">
        <v>620</v>
      </c>
      <c r="B1102" t="s">
        <v>312</v>
      </c>
      <c r="C1102">
        <v>4280</v>
      </c>
      <c r="D1102" t="s">
        <v>29</v>
      </c>
      <c r="E1102">
        <v>1</v>
      </c>
      <c r="G1102">
        <v>40</v>
      </c>
      <c r="H1102" t="s">
        <v>71</v>
      </c>
      <c r="I1102">
        <v>4</v>
      </c>
      <c r="J1102">
        <f>(G1102/100)*I1102</f>
        <v>1.6</v>
      </c>
    </row>
    <row r="1103" spans="1:10" ht="15">
      <c r="A1103" t="s">
        <v>620</v>
      </c>
      <c r="B1103" t="s">
        <v>485</v>
      </c>
      <c r="C1103">
        <v>4127</v>
      </c>
      <c r="D1103" t="s">
        <v>14</v>
      </c>
      <c r="E1103">
        <v>1</v>
      </c>
      <c r="G1103">
        <v>23.5</v>
      </c>
      <c r="H1103" t="s">
        <v>71</v>
      </c>
      <c r="I1103">
        <v>4</v>
      </c>
      <c r="J1103">
        <f>(G1103/100)*I1103</f>
        <v>0.94</v>
      </c>
    </row>
    <row r="1104" spans="1:8" ht="15">
      <c r="A1104" t="s">
        <v>620</v>
      </c>
      <c r="B1104" t="s">
        <v>486</v>
      </c>
      <c r="C1104">
        <v>4137</v>
      </c>
      <c r="D1104" t="s">
        <v>14</v>
      </c>
      <c r="E1104">
        <v>1</v>
      </c>
      <c r="G1104" t="s">
        <v>533</v>
      </c>
      <c r="H1104" t="s">
        <v>533</v>
      </c>
    </row>
    <row r="1105" spans="1:10" ht="15">
      <c r="A1105" t="s">
        <v>620</v>
      </c>
      <c r="B1105" t="s">
        <v>486</v>
      </c>
      <c r="C1105">
        <v>4146</v>
      </c>
      <c r="D1105" t="s">
        <v>14</v>
      </c>
      <c r="E1105">
        <v>2</v>
      </c>
      <c r="G1105">
        <v>23.5</v>
      </c>
      <c r="H1105" t="s">
        <v>71</v>
      </c>
      <c r="I1105">
        <v>4</v>
      </c>
      <c r="J1105">
        <f aca="true" t="shared" si="16" ref="J1105:J1113">(G1105/100)*I1105</f>
        <v>0.94</v>
      </c>
    </row>
    <row r="1106" spans="1:8" ht="15">
      <c r="A1106" t="s">
        <v>620</v>
      </c>
      <c r="B1106" t="s">
        <v>703</v>
      </c>
      <c r="C1106">
        <v>4182</v>
      </c>
      <c r="D1106" t="s">
        <v>14</v>
      </c>
      <c r="E1106">
        <v>1</v>
      </c>
      <c r="G1106" t="s">
        <v>533</v>
      </c>
      <c r="H1106" t="s">
        <v>533</v>
      </c>
    </row>
    <row r="1107" spans="1:10" ht="15">
      <c r="A1107" t="s">
        <v>620</v>
      </c>
      <c r="B1107" t="s">
        <v>703</v>
      </c>
      <c r="C1107">
        <v>4186</v>
      </c>
      <c r="D1107" t="s">
        <v>14</v>
      </c>
      <c r="E1107">
        <v>2</v>
      </c>
      <c r="G1107">
        <v>27.3</v>
      </c>
      <c r="H1107" t="s">
        <v>71</v>
      </c>
      <c r="I1107">
        <v>4</v>
      </c>
      <c r="J1107">
        <f t="shared" si="16"/>
        <v>1.092</v>
      </c>
    </row>
    <row r="1108" spans="1:8" ht="15">
      <c r="A1108" t="s">
        <v>620</v>
      </c>
      <c r="B1108" t="s">
        <v>704</v>
      </c>
      <c r="C1108">
        <v>4192</v>
      </c>
      <c r="D1108" t="s">
        <v>14</v>
      </c>
      <c r="E1108">
        <v>1</v>
      </c>
      <c r="G1108" t="s">
        <v>533</v>
      </c>
      <c r="H1108" t="s">
        <v>533</v>
      </c>
    </row>
    <row r="1109" spans="1:10" ht="15">
      <c r="A1109" t="s">
        <v>620</v>
      </c>
      <c r="B1109" t="s">
        <v>704</v>
      </c>
      <c r="C1109">
        <v>4200</v>
      </c>
      <c r="D1109" t="s">
        <v>14</v>
      </c>
      <c r="E1109">
        <v>2</v>
      </c>
      <c r="G1109">
        <v>43</v>
      </c>
      <c r="H1109" t="s">
        <v>71</v>
      </c>
      <c r="I1109">
        <v>4</v>
      </c>
      <c r="J1109">
        <f t="shared" si="16"/>
        <v>1.72</v>
      </c>
    </row>
    <row r="1110" spans="1:8" ht="15">
      <c r="A1110" t="s">
        <v>620</v>
      </c>
      <c r="B1110" t="s">
        <v>705</v>
      </c>
      <c r="C1110">
        <v>4222</v>
      </c>
      <c r="D1110" t="s">
        <v>14</v>
      </c>
      <c r="E1110">
        <v>1</v>
      </c>
      <c r="G1110" t="s">
        <v>533</v>
      </c>
      <c r="H1110" t="s">
        <v>533</v>
      </c>
    </row>
    <row r="1111" spans="1:10" ht="15">
      <c r="A1111" t="s">
        <v>620</v>
      </c>
      <c r="B1111" t="s">
        <v>705</v>
      </c>
      <c r="C1111">
        <v>4236</v>
      </c>
      <c r="D1111" t="s">
        <v>14</v>
      </c>
      <c r="E1111">
        <v>2</v>
      </c>
      <c r="G1111">
        <v>57</v>
      </c>
      <c r="H1111" t="s">
        <v>71</v>
      </c>
      <c r="I1111">
        <v>4</v>
      </c>
      <c r="J1111">
        <f t="shared" si="16"/>
        <v>2.28</v>
      </c>
    </row>
    <row r="1112" spans="1:10" ht="15">
      <c r="A1112" t="s">
        <v>620</v>
      </c>
      <c r="B1112" t="s">
        <v>95</v>
      </c>
      <c r="C1112">
        <v>4004</v>
      </c>
      <c r="D1112" t="s">
        <v>14</v>
      </c>
      <c r="E1112">
        <v>1</v>
      </c>
      <c r="G1112">
        <v>7.3</v>
      </c>
      <c r="H1112" t="s">
        <v>71</v>
      </c>
      <c r="I1112">
        <v>4</v>
      </c>
      <c r="J1112">
        <f t="shared" si="16"/>
        <v>0.292</v>
      </c>
    </row>
    <row r="1113" spans="1:10" ht="15">
      <c r="A1113" t="s">
        <v>620</v>
      </c>
      <c r="B1113" t="s">
        <v>298</v>
      </c>
      <c r="C1113">
        <v>4011</v>
      </c>
      <c r="D1113" t="s">
        <v>14</v>
      </c>
      <c r="E1113">
        <v>2</v>
      </c>
      <c r="G1113">
        <v>18.6</v>
      </c>
      <c r="H1113" t="s">
        <v>71</v>
      </c>
      <c r="I1113">
        <v>4</v>
      </c>
      <c r="J1113">
        <f t="shared" si="16"/>
        <v>0.7440000000000001</v>
      </c>
    </row>
    <row r="1114" spans="1:8" ht="15">
      <c r="A1114" t="s">
        <v>620</v>
      </c>
      <c r="B1114" t="s">
        <v>434</v>
      </c>
      <c r="C1114">
        <v>4020</v>
      </c>
      <c r="D1114" t="s">
        <v>14</v>
      </c>
      <c r="E1114">
        <v>1</v>
      </c>
      <c r="G1114" t="s">
        <v>533</v>
      </c>
      <c r="H1114" t="s">
        <v>533</v>
      </c>
    </row>
    <row r="1115" spans="1:8" ht="15">
      <c r="A1115" t="s">
        <v>620</v>
      </c>
      <c r="B1115" t="s">
        <v>434</v>
      </c>
      <c r="C1115">
        <v>4032</v>
      </c>
      <c r="D1115" t="s">
        <v>14</v>
      </c>
      <c r="E1115">
        <v>2</v>
      </c>
      <c r="G1115" t="s">
        <v>533</v>
      </c>
      <c r="H1115" t="s">
        <v>533</v>
      </c>
    </row>
    <row r="1116" spans="1:10" ht="15">
      <c r="A1116" t="s">
        <v>620</v>
      </c>
      <c r="B1116" t="s">
        <v>434</v>
      </c>
      <c r="C1116">
        <v>4290</v>
      </c>
      <c r="D1116" t="s">
        <v>29</v>
      </c>
      <c r="E1116">
        <v>1</v>
      </c>
      <c r="G1116">
        <v>40</v>
      </c>
      <c r="H1116" t="s">
        <v>71</v>
      </c>
      <c r="I1116">
        <v>4</v>
      </c>
      <c r="J1116">
        <f>(G1116/100)*I1116</f>
        <v>1.6</v>
      </c>
    </row>
    <row r="1117" spans="1:8" ht="15">
      <c r="A1117" t="s">
        <v>620</v>
      </c>
      <c r="B1117" t="s">
        <v>433</v>
      </c>
      <c r="C1117">
        <v>4048</v>
      </c>
      <c r="D1117" t="s">
        <v>14</v>
      </c>
      <c r="E1117">
        <v>1</v>
      </c>
      <c r="G1117" t="s">
        <v>533</v>
      </c>
      <c r="H1117" t="s">
        <v>533</v>
      </c>
    </row>
    <row r="1118" spans="1:8" ht="15">
      <c r="A1118" t="s">
        <v>620</v>
      </c>
      <c r="B1118" t="s">
        <v>433</v>
      </c>
      <c r="C1118">
        <v>4134</v>
      </c>
      <c r="D1118" t="s">
        <v>14</v>
      </c>
      <c r="E1118">
        <v>2</v>
      </c>
      <c r="G1118" t="s">
        <v>533</v>
      </c>
      <c r="H1118" t="s">
        <v>533</v>
      </c>
    </row>
    <row r="1119" spans="1:10" ht="15">
      <c r="A1119" t="s">
        <v>620</v>
      </c>
      <c r="B1119" t="s">
        <v>433</v>
      </c>
      <c r="C1119">
        <v>4288</v>
      </c>
      <c r="D1119" t="s">
        <v>29</v>
      </c>
      <c r="E1119">
        <v>1</v>
      </c>
      <c r="G1119">
        <v>40</v>
      </c>
      <c r="H1119" t="s">
        <v>71</v>
      </c>
      <c r="I1119">
        <v>4</v>
      </c>
      <c r="J1119">
        <f aca="true" t="shared" si="17" ref="J1119:J1125">(G1119/100)*I1119</f>
        <v>1.6</v>
      </c>
    </row>
    <row r="1120" spans="1:5" ht="15">
      <c r="A1120" t="s">
        <v>620</v>
      </c>
      <c r="B1120" t="s">
        <v>433</v>
      </c>
      <c r="C1120">
        <v>5060</v>
      </c>
      <c r="D1120" t="s">
        <v>14</v>
      </c>
      <c r="E1120">
        <v>1</v>
      </c>
    </row>
    <row r="1121" spans="1:10" ht="15">
      <c r="A1121" t="s">
        <v>620</v>
      </c>
      <c r="B1121" t="s">
        <v>487</v>
      </c>
      <c r="C1121">
        <v>4054</v>
      </c>
      <c r="D1121" t="s">
        <v>14</v>
      </c>
      <c r="E1121">
        <v>1</v>
      </c>
      <c r="G1121">
        <v>13</v>
      </c>
      <c r="H1121" t="s">
        <v>71</v>
      </c>
      <c r="I1121">
        <v>4</v>
      </c>
      <c r="J1121">
        <f t="shared" si="17"/>
        <v>0.52</v>
      </c>
    </row>
    <row r="1122" spans="1:8" ht="15">
      <c r="A1122" t="s">
        <v>620</v>
      </c>
      <c r="B1122" t="s">
        <v>488</v>
      </c>
      <c r="C1122">
        <v>4070</v>
      </c>
      <c r="D1122" t="s">
        <v>14</v>
      </c>
      <c r="E1122">
        <v>1</v>
      </c>
      <c r="G1122" t="s">
        <v>533</v>
      </c>
      <c r="H1122" t="s">
        <v>533</v>
      </c>
    </row>
    <row r="1123" spans="1:10" ht="15">
      <c r="A1123" t="s">
        <v>620</v>
      </c>
      <c r="B1123" t="s">
        <v>488</v>
      </c>
      <c r="C1123">
        <v>4078</v>
      </c>
      <c r="D1123" t="s">
        <v>14</v>
      </c>
      <c r="E1123">
        <v>2</v>
      </c>
      <c r="G1123">
        <v>24.5</v>
      </c>
      <c r="H1123" t="s">
        <v>71</v>
      </c>
      <c r="I1123">
        <v>4</v>
      </c>
      <c r="J1123">
        <f t="shared" si="17"/>
        <v>0.98</v>
      </c>
    </row>
    <row r="1124" spans="1:8" ht="15">
      <c r="A1124" t="s">
        <v>620</v>
      </c>
      <c r="B1124" t="s">
        <v>706</v>
      </c>
      <c r="C1124">
        <v>4215</v>
      </c>
      <c r="D1124" t="s">
        <v>14</v>
      </c>
      <c r="E1124">
        <v>1</v>
      </c>
      <c r="G1124" t="s">
        <v>533</v>
      </c>
      <c r="H1124" t="s">
        <v>533</v>
      </c>
    </row>
    <row r="1125" spans="1:10" ht="15">
      <c r="A1125" t="s">
        <v>620</v>
      </c>
      <c r="B1125" t="s">
        <v>706</v>
      </c>
      <c r="C1125">
        <v>4227</v>
      </c>
      <c r="D1125" t="s">
        <v>14</v>
      </c>
      <c r="E1125">
        <v>2</v>
      </c>
      <c r="G1125">
        <v>40</v>
      </c>
      <c r="H1125" t="s">
        <v>71</v>
      </c>
      <c r="I1125">
        <v>4</v>
      </c>
      <c r="J1125">
        <f t="shared" si="17"/>
        <v>1.6</v>
      </c>
    </row>
    <row r="1126" spans="1:8" ht="15">
      <c r="A1126" t="s">
        <v>620</v>
      </c>
      <c r="B1126" t="s">
        <v>707</v>
      </c>
      <c r="C1126">
        <v>4232</v>
      </c>
      <c r="D1126" t="s">
        <v>14</v>
      </c>
      <c r="E1126">
        <v>1</v>
      </c>
      <c r="G1126" t="s">
        <v>533</v>
      </c>
      <c r="H1126" t="s">
        <v>533</v>
      </c>
    </row>
    <row r="1127" spans="1:8" ht="15">
      <c r="A1127" t="s">
        <v>620</v>
      </c>
      <c r="B1127" t="s">
        <v>707</v>
      </c>
      <c r="C1127">
        <v>4237</v>
      </c>
      <c r="D1127" t="s">
        <v>14</v>
      </c>
      <c r="E1127">
        <v>2</v>
      </c>
      <c r="G1127" t="s">
        <v>533</v>
      </c>
      <c r="H1127" t="s">
        <v>533</v>
      </c>
    </row>
    <row r="1128" spans="1:10" ht="15">
      <c r="A1128" t="s">
        <v>620</v>
      </c>
      <c r="B1128" t="s">
        <v>707</v>
      </c>
      <c r="C1128">
        <v>4238</v>
      </c>
      <c r="D1128" t="s">
        <v>14</v>
      </c>
      <c r="E1128">
        <v>3</v>
      </c>
      <c r="G1128">
        <v>53.25</v>
      </c>
      <c r="H1128" t="s">
        <v>71</v>
      </c>
      <c r="I1128">
        <v>4</v>
      </c>
      <c r="J1128">
        <f>(G1128/100)*I1128</f>
        <v>2.13</v>
      </c>
    </row>
    <row r="1129" spans="1:8" ht="15">
      <c r="A1129" t="s">
        <v>620</v>
      </c>
      <c r="B1129" t="s">
        <v>707</v>
      </c>
      <c r="C1129">
        <v>4253</v>
      </c>
      <c r="D1129" t="s">
        <v>29</v>
      </c>
      <c r="E1129" t="s">
        <v>627</v>
      </c>
      <c r="G1129" t="s">
        <v>533</v>
      </c>
      <c r="H1129" t="s">
        <v>533</v>
      </c>
    </row>
    <row r="1130" spans="1:10" ht="15">
      <c r="A1130" t="s">
        <v>620</v>
      </c>
      <c r="B1130" t="s">
        <v>708</v>
      </c>
      <c r="C1130">
        <v>4244</v>
      </c>
      <c r="D1130" t="s">
        <v>14</v>
      </c>
      <c r="E1130">
        <v>1</v>
      </c>
      <c r="G1130">
        <v>8.2</v>
      </c>
      <c r="H1130" t="s">
        <v>71</v>
      </c>
      <c r="I1130">
        <v>4</v>
      </c>
      <c r="J1130">
        <f>(G1130/100)*I1130</f>
        <v>0.32799999999999996</v>
      </c>
    </row>
    <row r="1131" spans="1:8" ht="15">
      <c r="A1131" t="s">
        <v>620</v>
      </c>
      <c r="B1131" t="s">
        <v>708</v>
      </c>
      <c r="C1131">
        <v>4254</v>
      </c>
      <c r="D1131" t="s">
        <v>29</v>
      </c>
      <c r="E1131" t="s">
        <v>627</v>
      </c>
      <c r="G1131" t="s">
        <v>533</v>
      </c>
      <c r="H1131" t="s">
        <v>533</v>
      </c>
    </row>
    <row r="1132" spans="1:8" ht="15">
      <c r="A1132" t="s">
        <v>620</v>
      </c>
      <c r="B1132" t="s">
        <v>489</v>
      </c>
      <c r="C1132">
        <v>4101</v>
      </c>
      <c r="D1132" t="s">
        <v>14</v>
      </c>
      <c r="E1132">
        <v>1</v>
      </c>
      <c r="G1132" t="s">
        <v>533</v>
      </c>
      <c r="H1132" t="s">
        <v>533</v>
      </c>
    </row>
    <row r="1133" spans="1:10" ht="15">
      <c r="A1133" t="s">
        <v>620</v>
      </c>
      <c r="B1133" t="s">
        <v>489</v>
      </c>
      <c r="C1133">
        <v>4114</v>
      </c>
      <c r="D1133" t="s">
        <v>14</v>
      </c>
      <c r="E1133">
        <v>2</v>
      </c>
      <c r="G1133">
        <v>20.2</v>
      </c>
      <c r="H1133" t="s">
        <v>71</v>
      </c>
      <c r="I1133">
        <v>4</v>
      </c>
      <c r="J1133">
        <f>(G1133/100)*I1133</f>
        <v>0.8079999999999999</v>
      </c>
    </row>
    <row r="1134" spans="1:8" ht="15">
      <c r="A1134" t="s">
        <v>620</v>
      </c>
      <c r="B1134" t="s">
        <v>490</v>
      </c>
      <c r="C1134">
        <v>4118</v>
      </c>
      <c r="D1134" t="s">
        <v>14</v>
      </c>
      <c r="E1134">
        <v>1</v>
      </c>
      <c r="G1134" t="s">
        <v>533</v>
      </c>
      <c r="H1134" t="s">
        <v>533</v>
      </c>
    </row>
    <row r="1135" spans="1:8" ht="15">
      <c r="A1135" t="s">
        <v>620</v>
      </c>
      <c r="B1135" t="s">
        <v>490</v>
      </c>
      <c r="C1135">
        <v>4129</v>
      </c>
      <c r="D1135" t="s">
        <v>14</v>
      </c>
      <c r="E1135">
        <v>2</v>
      </c>
      <c r="G1135" t="s">
        <v>533</v>
      </c>
      <c r="H1135" t="s">
        <v>533</v>
      </c>
    </row>
    <row r="1136" spans="1:10" ht="15">
      <c r="A1136" t="s">
        <v>620</v>
      </c>
      <c r="B1136" t="s">
        <v>490</v>
      </c>
      <c r="C1136">
        <v>4291</v>
      </c>
      <c r="D1136" t="s">
        <v>29</v>
      </c>
      <c r="E1136">
        <v>1</v>
      </c>
      <c r="G1136">
        <v>50</v>
      </c>
      <c r="H1136" t="s">
        <v>71</v>
      </c>
      <c r="I1136">
        <v>4</v>
      </c>
      <c r="J1136">
        <f aca="true" t="shared" si="18" ref="J1136:J1147">(G1136/100)*I1136</f>
        <v>2</v>
      </c>
    </row>
    <row r="1137" spans="1:8" ht="15">
      <c r="A1137" t="s">
        <v>620</v>
      </c>
      <c r="B1137" t="s">
        <v>491</v>
      </c>
      <c r="C1137">
        <v>4140</v>
      </c>
      <c r="D1137" t="s">
        <v>14</v>
      </c>
      <c r="E1137">
        <v>1</v>
      </c>
      <c r="G1137" t="s">
        <v>533</v>
      </c>
      <c r="H1137" t="s">
        <v>533</v>
      </c>
    </row>
    <row r="1138" spans="1:10" ht="15">
      <c r="A1138" t="s">
        <v>620</v>
      </c>
      <c r="B1138" t="s">
        <v>491</v>
      </c>
      <c r="C1138">
        <v>4289</v>
      </c>
      <c r="D1138" t="s">
        <v>29</v>
      </c>
      <c r="E1138">
        <v>1</v>
      </c>
      <c r="G1138">
        <v>30</v>
      </c>
      <c r="H1138" t="s">
        <v>71</v>
      </c>
      <c r="I1138">
        <v>4</v>
      </c>
      <c r="J1138">
        <f t="shared" si="18"/>
        <v>1.2</v>
      </c>
    </row>
    <row r="1139" spans="1:8" ht="15">
      <c r="A1139" t="s">
        <v>620</v>
      </c>
      <c r="B1139" t="s">
        <v>492</v>
      </c>
      <c r="C1139">
        <v>4148</v>
      </c>
      <c r="D1139" t="s">
        <v>14</v>
      </c>
      <c r="E1139">
        <v>1</v>
      </c>
      <c r="G1139" t="s">
        <v>533</v>
      </c>
      <c r="H1139" t="s">
        <v>533</v>
      </c>
    </row>
    <row r="1140" spans="1:10" ht="15">
      <c r="A1140" t="s">
        <v>620</v>
      </c>
      <c r="B1140" t="s">
        <v>492</v>
      </c>
      <c r="C1140">
        <v>4155</v>
      </c>
      <c r="D1140" t="s">
        <v>14</v>
      </c>
      <c r="E1140">
        <v>2</v>
      </c>
      <c r="G1140">
        <v>20</v>
      </c>
      <c r="H1140" t="s">
        <v>71</v>
      </c>
      <c r="I1140">
        <v>4</v>
      </c>
      <c r="J1140">
        <f t="shared" si="18"/>
        <v>0.8</v>
      </c>
    </row>
    <row r="1141" spans="1:8" ht="15">
      <c r="A1141" t="s">
        <v>620</v>
      </c>
      <c r="B1141" t="s">
        <v>493</v>
      </c>
      <c r="C1141">
        <v>4164</v>
      </c>
      <c r="D1141" t="s">
        <v>14</v>
      </c>
      <c r="E1141">
        <v>1</v>
      </c>
      <c r="G1141" t="s">
        <v>533</v>
      </c>
      <c r="H1141" t="s">
        <v>533</v>
      </c>
    </row>
    <row r="1142" spans="1:10" ht="15">
      <c r="A1142" t="s">
        <v>620</v>
      </c>
      <c r="B1142" t="s">
        <v>493</v>
      </c>
      <c r="C1142">
        <v>4170</v>
      </c>
      <c r="D1142" t="s">
        <v>14</v>
      </c>
      <c r="E1142">
        <v>2</v>
      </c>
      <c r="G1142">
        <v>35</v>
      </c>
      <c r="H1142" t="s">
        <v>71</v>
      </c>
      <c r="I1142">
        <v>4</v>
      </c>
      <c r="J1142">
        <f t="shared" si="18"/>
        <v>1.4</v>
      </c>
    </row>
    <row r="1143" spans="1:8" ht="15">
      <c r="A1143" t="s">
        <v>620</v>
      </c>
      <c r="B1143" t="s">
        <v>709</v>
      </c>
      <c r="C1143">
        <v>4184</v>
      </c>
      <c r="D1143" t="s">
        <v>14</v>
      </c>
      <c r="E1143">
        <v>1</v>
      </c>
      <c r="G1143" t="s">
        <v>533</v>
      </c>
      <c r="H1143" t="s">
        <v>533</v>
      </c>
    </row>
    <row r="1144" spans="1:10" ht="15">
      <c r="A1144" t="s">
        <v>620</v>
      </c>
      <c r="B1144" t="s">
        <v>709</v>
      </c>
      <c r="C1144">
        <v>4191</v>
      </c>
      <c r="D1144" t="s">
        <v>14</v>
      </c>
      <c r="E1144">
        <v>2</v>
      </c>
      <c r="G1144">
        <v>39.5</v>
      </c>
      <c r="H1144" t="s">
        <v>71</v>
      </c>
      <c r="I1144">
        <v>4</v>
      </c>
      <c r="J1144">
        <f t="shared" si="18"/>
        <v>1.58</v>
      </c>
    </row>
    <row r="1145" spans="1:10" ht="15">
      <c r="A1145" t="s">
        <v>620</v>
      </c>
      <c r="B1145" t="s">
        <v>710</v>
      </c>
      <c r="C1145">
        <v>4204</v>
      </c>
      <c r="D1145" t="s">
        <v>14</v>
      </c>
      <c r="E1145">
        <v>1</v>
      </c>
      <c r="G1145">
        <v>10</v>
      </c>
      <c r="H1145" t="s">
        <v>71</v>
      </c>
      <c r="I1145">
        <v>4</v>
      </c>
      <c r="J1145">
        <f t="shared" si="18"/>
        <v>0.4</v>
      </c>
    </row>
    <row r="1146" spans="1:5" ht="15">
      <c r="A1146" t="s">
        <v>620</v>
      </c>
      <c r="B1146" t="s">
        <v>710</v>
      </c>
      <c r="C1146">
        <v>4207</v>
      </c>
      <c r="D1146" t="s">
        <v>14</v>
      </c>
      <c r="E1146">
        <v>2</v>
      </c>
    </row>
    <row r="1147" spans="1:10" ht="15">
      <c r="A1147" t="s">
        <v>620</v>
      </c>
      <c r="B1147" t="s">
        <v>711</v>
      </c>
      <c r="C1147">
        <v>4221</v>
      </c>
      <c r="D1147" t="s">
        <v>14</v>
      </c>
      <c r="E1147">
        <v>1</v>
      </c>
      <c r="G1147">
        <v>7.5</v>
      </c>
      <c r="H1147" t="s">
        <v>71</v>
      </c>
      <c r="I1147">
        <v>4</v>
      </c>
      <c r="J1147">
        <f t="shared" si="18"/>
        <v>0.3</v>
      </c>
    </row>
    <row r="1148" spans="1:8" ht="15">
      <c r="A1148" t="s">
        <v>620</v>
      </c>
      <c r="B1148" t="s">
        <v>712</v>
      </c>
      <c r="C1148">
        <v>4304</v>
      </c>
      <c r="D1148" t="s">
        <v>29</v>
      </c>
      <c r="E1148">
        <v>1</v>
      </c>
      <c r="G1148" t="s">
        <v>533</v>
      </c>
      <c r="H1148" t="s">
        <v>533</v>
      </c>
    </row>
    <row r="1149" spans="1:8" ht="15">
      <c r="A1149" t="s">
        <v>620</v>
      </c>
      <c r="B1149" t="s">
        <v>712</v>
      </c>
      <c r="C1149">
        <v>4308</v>
      </c>
      <c r="D1149" t="s">
        <v>141</v>
      </c>
      <c r="E1149">
        <v>1</v>
      </c>
      <c r="G1149" t="s">
        <v>533</v>
      </c>
      <c r="H1149" t="s">
        <v>533</v>
      </c>
    </row>
    <row r="1150" spans="1:8" ht="15">
      <c r="A1150" t="s">
        <v>620</v>
      </c>
      <c r="B1150" t="s">
        <v>712</v>
      </c>
      <c r="C1150">
        <v>4309</v>
      </c>
      <c r="D1150" t="s">
        <v>141</v>
      </c>
      <c r="E1150">
        <v>2</v>
      </c>
      <c r="G1150" t="s">
        <v>533</v>
      </c>
      <c r="H1150" t="s">
        <v>533</v>
      </c>
    </row>
    <row r="1151" spans="1:8" ht="15">
      <c r="A1151" t="s">
        <v>620</v>
      </c>
      <c r="B1151" t="s">
        <v>712</v>
      </c>
      <c r="C1151">
        <v>4310</v>
      </c>
      <c r="D1151" t="s">
        <v>143</v>
      </c>
      <c r="E1151">
        <v>1</v>
      </c>
      <c r="G1151" t="s">
        <v>533</v>
      </c>
      <c r="H1151" t="s">
        <v>533</v>
      </c>
    </row>
    <row r="1152" spans="1:8" ht="15">
      <c r="A1152" t="s">
        <v>620</v>
      </c>
      <c r="B1152" t="s">
        <v>712</v>
      </c>
      <c r="C1152">
        <v>4312</v>
      </c>
      <c r="D1152" t="s">
        <v>539</v>
      </c>
      <c r="E1152">
        <v>1</v>
      </c>
      <c r="G1152" t="s">
        <v>533</v>
      </c>
      <c r="H1152" t="s">
        <v>533</v>
      </c>
    </row>
    <row r="1153" spans="1:8" ht="15">
      <c r="A1153" t="s">
        <v>620</v>
      </c>
      <c r="B1153" t="s">
        <v>713</v>
      </c>
      <c r="C1153">
        <v>4305</v>
      </c>
      <c r="D1153" t="s">
        <v>29</v>
      </c>
      <c r="E1153">
        <v>1</v>
      </c>
      <c r="G1153" t="s">
        <v>533</v>
      </c>
      <c r="H1153" t="s">
        <v>533</v>
      </c>
    </row>
    <row r="1154" spans="1:8" ht="15">
      <c r="A1154" t="s">
        <v>620</v>
      </c>
      <c r="B1154" t="s">
        <v>713</v>
      </c>
      <c r="C1154">
        <v>4311</v>
      </c>
      <c r="D1154" t="s">
        <v>29</v>
      </c>
      <c r="E1154">
        <v>2</v>
      </c>
      <c r="G1154" t="s">
        <v>533</v>
      </c>
      <c r="H1154" t="s">
        <v>533</v>
      </c>
    </row>
    <row r="1155" spans="1:10" ht="15">
      <c r="A1155" t="s">
        <v>620</v>
      </c>
      <c r="B1155" t="s">
        <v>713</v>
      </c>
      <c r="C1155">
        <v>4313</v>
      </c>
      <c r="D1155" t="s">
        <v>141</v>
      </c>
      <c r="E1155">
        <v>1</v>
      </c>
      <c r="G1155">
        <v>60</v>
      </c>
      <c r="H1155" t="s">
        <v>715</v>
      </c>
      <c r="I1155">
        <f>2*0.9</f>
        <v>1.8</v>
      </c>
      <c r="J1155">
        <f>(G1155/100)*I1155</f>
        <v>1.08</v>
      </c>
    </row>
    <row r="1156" spans="1:11" ht="15">
      <c r="A1156" t="s">
        <v>716</v>
      </c>
      <c r="B1156" t="s">
        <v>621</v>
      </c>
      <c r="C1156">
        <v>6050</v>
      </c>
      <c r="D1156">
        <v>1</v>
      </c>
      <c r="E1156">
        <v>1</v>
      </c>
      <c r="F1156">
        <v>39974</v>
      </c>
      <c r="G1156">
        <v>19.1</v>
      </c>
      <c r="H1156" t="s">
        <v>779</v>
      </c>
      <c r="I1156">
        <v>4</v>
      </c>
      <c r="J1156">
        <v>0.764</v>
      </c>
      <c r="K1156" t="s">
        <v>1266</v>
      </c>
    </row>
    <row r="1157" spans="1:11" ht="15">
      <c r="A1157" t="s">
        <v>716</v>
      </c>
      <c r="B1157" t="s">
        <v>621</v>
      </c>
      <c r="C1157">
        <v>6056</v>
      </c>
      <c r="D1157">
        <v>2</v>
      </c>
      <c r="E1157">
        <v>1</v>
      </c>
      <c r="F1157">
        <v>39974</v>
      </c>
      <c r="G1157">
        <v>2.6</v>
      </c>
      <c r="H1157" t="s">
        <v>717</v>
      </c>
      <c r="I1157">
        <v>4</v>
      </c>
      <c r="J1157">
        <v>0.10400000000000001</v>
      </c>
      <c r="K1157" t="s">
        <v>1266</v>
      </c>
    </row>
    <row r="1158" spans="1:11" ht="15">
      <c r="A1158" t="s">
        <v>716</v>
      </c>
      <c r="B1158" t="s">
        <v>621</v>
      </c>
      <c r="C1158">
        <v>6064</v>
      </c>
      <c r="D1158">
        <v>3</v>
      </c>
      <c r="E1158">
        <v>1</v>
      </c>
      <c r="F1158">
        <v>39975</v>
      </c>
      <c r="G1158">
        <v>10.1</v>
      </c>
      <c r="H1158" t="s">
        <v>396</v>
      </c>
      <c r="I1158">
        <v>3</v>
      </c>
      <c r="J1158">
        <v>0.303</v>
      </c>
      <c r="K1158" t="s">
        <v>1267</v>
      </c>
    </row>
    <row r="1159" spans="1:11" ht="15">
      <c r="A1159" t="s">
        <v>716</v>
      </c>
      <c r="B1159" t="s">
        <v>621</v>
      </c>
      <c r="C1159">
        <v>6075</v>
      </c>
      <c r="D1159">
        <v>4</v>
      </c>
      <c r="E1159">
        <v>1</v>
      </c>
      <c r="F1159">
        <v>39975</v>
      </c>
      <c r="G1159">
        <v>21</v>
      </c>
      <c r="H1159" t="s">
        <v>383</v>
      </c>
      <c r="I1159">
        <v>1</v>
      </c>
      <c r="J1159">
        <v>0.21</v>
      </c>
      <c r="K1159" t="s">
        <v>1268</v>
      </c>
    </row>
    <row r="1160" spans="1:11" ht="15">
      <c r="A1160" t="s">
        <v>716</v>
      </c>
      <c r="B1160" t="s">
        <v>621</v>
      </c>
      <c r="C1160">
        <v>6098</v>
      </c>
      <c r="D1160">
        <v>5</v>
      </c>
      <c r="E1160">
        <v>1</v>
      </c>
      <c r="F1160">
        <v>39976</v>
      </c>
      <c r="G1160">
        <v>11</v>
      </c>
      <c r="H1160" t="s">
        <v>749</v>
      </c>
      <c r="I1160">
        <v>0.25</v>
      </c>
      <c r="J1160">
        <v>0.0275</v>
      </c>
      <c r="K1160" t="s">
        <v>1269</v>
      </c>
    </row>
    <row r="1161" spans="1:11" ht="15">
      <c r="A1161" t="s">
        <v>716</v>
      </c>
      <c r="B1161" t="s">
        <v>361</v>
      </c>
      <c r="C1161">
        <v>6015</v>
      </c>
      <c r="D1161">
        <v>1</v>
      </c>
      <c r="E1161">
        <v>1</v>
      </c>
      <c r="F1161">
        <v>39967</v>
      </c>
      <c r="G1161">
        <v>9.9</v>
      </c>
      <c r="H1161" t="s">
        <v>717</v>
      </c>
      <c r="I1161">
        <v>4</v>
      </c>
      <c r="J1161">
        <v>0.396</v>
      </c>
      <c r="K1161" t="s">
        <v>737</v>
      </c>
    </row>
    <row r="1162" spans="1:11" ht="15">
      <c r="A1162" t="s">
        <v>716</v>
      </c>
      <c r="B1162" t="s">
        <v>361</v>
      </c>
      <c r="C1162">
        <v>6024</v>
      </c>
      <c r="D1162">
        <v>2</v>
      </c>
      <c r="E1162">
        <v>1</v>
      </c>
      <c r="F1162">
        <v>39969</v>
      </c>
      <c r="G1162">
        <v>9</v>
      </c>
      <c r="H1162" t="s">
        <v>717</v>
      </c>
      <c r="I1162">
        <v>4</v>
      </c>
      <c r="J1162">
        <v>0.36</v>
      </c>
      <c r="K1162" t="s">
        <v>1270</v>
      </c>
    </row>
    <row r="1163" spans="1:11" ht="15">
      <c r="A1163" t="s">
        <v>716</v>
      </c>
      <c r="B1163" t="s">
        <v>361</v>
      </c>
      <c r="C1163">
        <v>6030</v>
      </c>
      <c r="D1163">
        <v>3</v>
      </c>
      <c r="E1163">
        <v>1</v>
      </c>
      <c r="F1163">
        <v>39969</v>
      </c>
      <c r="G1163">
        <v>18</v>
      </c>
      <c r="H1163" t="s">
        <v>717</v>
      </c>
      <c r="I1163">
        <v>4</v>
      </c>
      <c r="J1163">
        <v>0.72</v>
      </c>
      <c r="K1163" t="s">
        <v>1270</v>
      </c>
    </row>
    <row r="1164" spans="1:11" ht="15">
      <c r="A1164" t="s">
        <v>716</v>
      </c>
      <c r="B1164" t="s">
        <v>361</v>
      </c>
      <c r="C1164">
        <v>6035</v>
      </c>
      <c r="D1164">
        <v>4</v>
      </c>
      <c r="E1164">
        <v>1</v>
      </c>
      <c r="F1164">
        <v>39970</v>
      </c>
      <c r="G1164">
        <v>0.2</v>
      </c>
      <c r="H1164" t="s">
        <v>717</v>
      </c>
      <c r="I1164">
        <v>4</v>
      </c>
      <c r="J1164">
        <v>0.008</v>
      </c>
      <c r="K1164" t="s">
        <v>1271</v>
      </c>
    </row>
    <row r="1165" spans="1:11" ht="15">
      <c r="A1165" t="s">
        <v>716</v>
      </c>
      <c r="B1165" t="s">
        <v>361</v>
      </c>
      <c r="C1165">
        <v>6037</v>
      </c>
      <c r="D1165">
        <v>5</v>
      </c>
      <c r="E1165">
        <v>1</v>
      </c>
      <c r="F1165">
        <v>39973</v>
      </c>
      <c r="G1165">
        <v>8</v>
      </c>
      <c r="H1165" t="s">
        <v>52</v>
      </c>
      <c r="I1165">
        <v>2</v>
      </c>
      <c r="J1165">
        <v>0.16</v>
      </c>
      <c r="K1165" t="s">
        <v>1272</v>
      </c>
    </row>
    <row r="1166" spans="1:11" ht="15">
      <c r="A1166" t="s">
        <v>716</v>
      </c>
      <c r="B1166" t="s">
        <v>361</v>
      </c>
      <c r="C1166">
        <v>6043</v>
      </c>
      <c r="D1166">
        <v>6</v>
      </c>
      <c r="E1166">
        <v>1</v>
      </c>
      <c r="F1166">
        <v>39973</v>
      </c>
      <c r="G1166">
        <v>21</v>
      </c>
      <c r="H1166" t="s">
        <v>1273</v>
      </c>
      <c r="I1166">
        <v>0.04000000000000001</v>
      </c>
      <c r="J1166">
        <v>0.008400000000000001</v>
      </c>
      <c r="K1166" t="s">
        <v>1274</v>
      </c>
    </row>
    <row r="1167" spans="1:11" ht="15">
      <c r="A1167" t="s">
        <v>716</v>
      </c>
      <c r="B1167" t="s">
        <v>363</v>
      </c>
      <c r="C1167">
        <v>6020</v>
      </c>
      <c r="D1167">
        <v>1</v>
      </c>
      <c r="E1167">
        <v>1</v>
      </c>
      <c r="F1167">
        <v>39968</v>
      </c>
      <c r="G1167">
        <v>13.8</v>
      </c>
      <c r="H1167" t="s">
        <v>717</v>
      </c>
      <c r="I1167">
        <v>4</v>
      </c>
      <c r="J1167">
        <v>0.552</v>
      </c>
      <c r="K1167" t="s">
        <v>1275</v>
      </c>
    </row>
    <row r="1168" spans="1:11" ht="15">
      <c r="A1168" t="s">
        <v>716</v>
      </c>
      <c r="B1168" t="s">
        <v>363</v>
      </c>
      <c r="C1168">
        <v>6071</v>
      </c>
      <c r="D1168">
        <v>2</v>
      </c>
      <c r="E1168">
        <v>1</v>
      </c>
      <c r="F1168">
        <v>39975</v>
      </c>
      <c r="G1168">
        <v>2.4</v>
      </c>
      <c r="H1168" t="s">
        <v>717</v>
      </c>
      <c r="I1168">
        <v>4</v>
      </c>
      <c r="J1168">
        <v>0.096</v>
      </c>
      <c r="K1168" t="s">
        <v>1276</v>
      </c>
    </row>
    <row r="1169" spans="1:11" ht="15">
      <c r="A1169" t="s">
        <v>716</v>
      </c>
      <c r="B1169" t="s">
        <v>363</v>
      </c>
      <c r="C1169">
        <v>6100</v>
      </c>
      <c r="D1169">
        <v>3</v>
      </c>
      <c r="E1169">
        <v>1</v>
      </c>
      <c r="F1169">
        <v>39979</v>
      </c>
      <c r="G1169">
        <v>10.4</v>
      </c>
      <c r="H1169" t="s">
        <v>717</v>
      </c>
      <c r="I1169">
        <v>4</v>
      </c>
      <c r="J1169">
        <v>0.41600000000000004</v>
      </c>
      <c r="K1169" t="s">
        <v>1277</v>
      </c>
    </row>
    <row r="1170" spans="1:11" ht="15">
      <c r="A1170" t="s">
        <v>716</v>
      </c>
      <c r="B1170" t="s">
        <v>363</v>
      </c>
      <c r="C1170">
        <v>6105</v>
      </c>
      <c r="D1170">
        <v>4</v>
      </c>
      <c r="E1170">
        <v>1</v>
      </c>
      <c r="F1170">
        <v>39979</v>
      </c>
      <c r="G1170">
        <v>5</v>
      </c>
      <c r="H1170" t="s">
        <v>717</v>
      </c>
      <c r="I1170">
        <v>4</v>
      </c>
      <c r="J1170">
        <v>0.2</v>
      </c>
      <c r="K1170" t="s">
        <v>1278</v>
      </c>
    </row>
    <row r="1171" spans="1:11" ht="15">
      <c r="A1171" t="s">
        <v>716</v>
      </c>
      <c r="B1171" t="s">
        <v>366</v>
      </c>
      <c r="C1171">
        <v>6080</v>
      </c>
      <c r="D1171">
        <v>1</v>
      </c>
      <c r="E1171">
        <v>1</v>
      </c>
      <c r="F1171">
        <v>39976</v>
      </c>
      <c r="G1171">
        <v>28.6</v>
      </c>
      <c r="H1171" t="s">
        <v>717</v>
      </c>
      <c r="I1171">
        <v>4</v>
      </c>
      <c r="J1171">
        <v>1.1440000000000001</v>
      </c>
      <c r="K1171" t="s">
        <v>1279</v>
      </c>
    </row>
    <row r="1172" spans="1:11" ht="15">
      <c r="A1172" t="s">
        <v>716</v>
      </c>
      <c r="B1172" t="s">
        <v>368</v>
      </c>
      <c r="C1172">
        <v>6058</v>
      </c>
      <c r="D1172">
        <v>1</v>
      </c>
      <c r="E1172">
        <v>1</v>
      </c>
      <c r="F1172">
        <v>39974</v>
      </c>
      <c r="G1172">
        <v>8.8</v>
      </c>
      <c r="H1172" t="s">
        <v>717</v>
      </c>
      <c r="I1172">
        <v>4</v>
      </c>
      <c r="J1172">
        <v>0.35200000000000004</v>
      </c>
      <c r="K1172" t="s">
        <v>1279</v>
      </c>
    </row>
    <row r="1173" spans="1:11" ht="15">
      <c r="A1173" t="s">
        <v>716</v>
      </c>
      <c r="B1173" t="s">
        <v>1181</v>
      </c>
      <c r="C1173">
        <v>6047</v>
      </c>
      <c r="D1173">
        <v>1</v>
      </c>
      <c r="E1173">
        <v>1</v>
      </c>
      <c r="F1173">
        <v>39974</v>
      </c>
      <c r="G1173">
        <v>17.8</v>
      </c>
      <c r="H1173" t="s">
        <v>717</v>
      </c>
      <c r="I1173">
        <v>4</v>
      </c>
      <c r="J1173">
        <v>0.7120000000000001</v>
      </c>
      <c r="K1173" t="s">
        <v>1280</v>
      </c>
    </row>
    <row r="1174" spans="1:11" ht="15">
      <c r="A1174" t="s">
        <v>716</v>
      </c>
      <c r="B1174" t="s">
        <v>1281</v>
      </c>
      <c r="C1174">
        <v>6160</v>
      </c>
      <c r="D1174">
        <v>2</v>
      </c>
      <c r="E1174">
        <v>1</v>
      </c>
      <c r="F1174">
        <v>39987</v>
      </c>
      <c r="G1174">
        <v>55</v>
      </c>
      <c r="H1174" t="s">
        <v>1282</v>
      </c>
      <c r="I1174">
        <v>0.44999999999999996</v>
      </c>
      <c r="J1174">
        <v>0.2475</v>
      </c>
      <c r="K1174" t="s">
        <v>1283</v>
      </c>
    </row>
    <row r="1175" spans="1:11" ht="15">
      <c r="A1175" t="s">
        <v>716</v>
      </c>
      <c r="B1175" t="s">
        <v>1284</v>
      </c>
      <c r="C1175">
        <v>6149</v>
      </c>
      <c r="D1175">
        <v>1</v>
      </c>
      <c r="E1175">
        <v>1</v>
      </c>
      <c r="F1175">
        <v>39984</v>
      </c>
      <c r="G1175">
        <v>13</v>
      </c>
      <c r="H1175" t="s">
        <v>388</v>
      </c>
      <c r="I1175">
        <v>2</v>
      </c>
      <c r="J1175">
        <v>0.26</v>
      </c>
      <c r="K1175" t="s">
        <v>1285</v>
      </c>
    </row>
    <row r="1176" spans="1:11" ht="15">
      <c r="A1176" t="s">
        <v>716</v>
      </c>
      <c r="B1176" t="s">
        <v>1284</v>
      </c>
      <c r="C1176">
        <v>6150</v>
      </c>
      <c r="D1176">
        <v>1</v>
      </c>
      <c r="E1176">
        <v>1</v>
      </c>
      <c r="F1176">
        <v>39984</v>
      </c>
      <c r="G1176">
        <v>11.2</v>
      </c>
      <c r="H1176" t="s">
        <v>388</v>
      </c>
      <c r="I1176">
        <v>2</v>
      </c>
      <c r="J1176">
        <v>0.22399999999999998</v>
      </c>
      <c r="K1176" t="s">
        <v>1286</v>
      </c>
    </row>
    <row r="1177" spans="1:11" ht="15">
      <c r="A1177" t="s">
        <v>716</v>
      </c>
      <c r="B1177" t="s">
        <v>1284</v>
      </c>
      <c r="C1177">
        <v>6152</v>
      </c>
      <c r="D1177">
        <v>2</v>
      </c>
      <c r="E1177">
        <v>1</v>
      </c>
      <c r="F1177">
        <v>39984</v>
      </c>
      <c r="G1177">
        <v>26.6</v>
      </c>
      <c r="H1177" t="s">
        <v>388</v>
      </c>
      <c r="I1177">
        <v>2</v>
      </c>
      <c r="J1177">
        <v>0.532</v>
      </c>
      <c r="K1177" t="s">
        <v>1285</v>
      </c>
    </row>
    <row r="1178" spans="1:11" ht="15">
      <c r="A1178" t="s">
        <v>716</v>
      </c>
      <c r="B1178" t="s">
        <v>1284</v>
      </c>
      <c r="C1178">
        <v>6153</v>
      </c>
      <c r="D1178">
        <v>2</v>
      </c>
      <c r="E1178">
        <v>1</v>
      </c>
      <c r="F1178">
        <v>39984</v>
      </c>
      <c r="G1178">
        <v>86.2</v>
      </c>
      <c r="H1178" t="s">
        <v>388</v>
      </c>
      <c r="I1178">
        <v>2</v>
      </c>
      <c r="J1178">
        <v>1.724</v>
      </c>
      <c r="K1178" t="s">
        <v>1287</v>
      </c>
    </row>
    <row r="1179" spans="1:11" ht="15">
      <c r="A1179" t="s">
        <v>716</v>
      </c>
      <c r="B1179" t="s">
        <v>1284</v>
      </c>
      <c r="C1179">
        <v>6157</v>
      </c>
      <c r="D1179">
        <v>3</v>
      </c>
      <c r="E1179">
        <v>2</v>
      </c>
      <c r="F1179">
        <v>39987</v>
      </c>
      <c r="G1179">
        <v>55</v>
      </c>
      <c r="H1179" t="s">
        <v>383</v>
      </c>
      <c r="I1179">
        <v>1</v>
      </c>
      <c r="J1179">
        <v>0.55</v>
      </c>
      <c r="K1179" t="s">
        <v>1288</v>
      </c>
    </row>
    <row r="1180" spans="1:11" ht="15">
      <c r="A1180" t="s">
        <v>716</v>
      </c>
      <c r="B1180" t="s">
        <v>133</v>
      </c>
      <c r="C1180">
        <v>6014</v>
      </c>
      <c r="D1180">
        <v>1</v>
      </c>
      <c r="E1180">
        <v>1</v>
      </c>
      <c r="F1180">
        <v>39967</v>
      </c>
      <c r="G1180">
        <v>7.6</v>
      </c>
      <c r="H1180" t="s">
        <v>717</v>
      </c>
      <c r="I1180">
        <v>4</v>
      </c>
      <c r="J1180">
        <v>0.304</v>
      </c>
      <c r="K1180" t="s">
        <v>737</v>
      </c>
    </row>
    <row r="1181" spans="1:11" ht="15">
      <c r="A1181" t="s">
        <v>716</v>
      </c>
      <c r="B1181" t="s">
        <v>133</v>
      </c>
      <c r="C1181">
        <v>6019</v>
      </c>
      <c r="D1181">
        <v>2</v>
      </c>
      <c r="E1181">
        <v>1</v>
      </c>
      <c r="F1181">
        <v>39968</v>
      </c>
      <c r="G1181">
        <v>18.4</v>
      </c>
      <c r="H1181" t="s">
        <v>54</v>
      </c>
      <c r="I1181">
        <v>1</v>
      </c>
      <c r="J1181">
        <v>0.184</v>
      </c>
      <c r="K1181" t="s">
        <v>738</v>
      </c>
    </row>
    <row r="1182" spans="1:11" ht="15">
      <c r="A1182" t="s">
        <v>716</v>
      </c>
      <c r="B1182" t="s">
        <v>13</v>
      </c>
      <c r="C1182">
        <v>6046</v>
      </c>
      <c r="D1182">
        <v>1</v>
      </c>
      <c r="E1182">
        <v>1</v>
      </c>
      <c r="F1182">
        <v>39974</v>
      </c>
      <c r="G1182">
        <v>5.6</v>
      </c>
      <c r="H1182" t="s">
        <v>717</v>
      </c>
      <c r="I1182">
        <v>4</v>
      </c>
      <c r="J1182">
        <v>0.22399999999999998</v>
      </c>
      <c r="K1182" t="s">
        <v>1289</v>
      </c>
    </row>
    <row r="1183" spans="1:11" ht="15">
      <c r="A1183" t="s">
        <v>716</v>
      </c>
      <c r="B1183" t="s">
        <v>13</v>
      </c>
      <c r="C1183">
        <v>6061</v>
      </c>
      <c r="D1183">
        <v>2</v>
      </c>
      <c r="E1183">
        <v>1</v>
      </c>
      <c r="F1183">
        <v>39975</v>
      </c>
      <c r="G1183">
        <v>9.6</v>
      </c>
      <c r="H1183" t="s">
        <v>388</v>
      </c>
      <c r="I1183">
        <v>2</v>
      </c>
      <c r="J1183">
        <v>0.192</v>
      </c>
      <c r="K1183" t="s">
        <v>1290</v>
      </c>
    </row>
    <row r="1184" spans="1:11" ht="15">
      <c r="A1184" t="s">
        <v>716</v>
      </c>
      <c r="B1184" t="s">
        <v>13</v>
      </c>
      <c r="C1184">
        <v>6065</v>
      </c>
      <c r="D1184">
        <v>3</v>
      </c>
      <c r="E1184">
        <v>1</v>
      </c>
      <c r="F1184">
        <v>39975</v>
      </c>
      <c r="G1184">
        <v>9</v>
      </c>
      <c r="H1184" t="s">
        <v>388</v>
      </c>
      <c r="I1184">
        <v>2</v>
      </c>
      <c r="J1184">
        <v>0.18</v>
      </c>
      <c r="K1184" t="s">
        <v>1291</v>
      </c>
    </row>
    <row r="1185" spans="1:11" ht="15">
      <c r="A1185" t="s">
        <v>716</v>
      </c>
      <c r="B1185" t="s">
        <v>13</v>
      </c>
      <c r="C1185">
        <v>6069</v>
      </c>
      <c r="D1185">
        <v>4</v>
      </c>
      <c r="E1185">
        <v>1</v>
      </c>
      <c r="F1185">
        <v>39975</v>
      </c>
      <c r="G1185">
        <v>8</v>
      </c>
      <c r="H1185" t="s">
        <v>388</v>
      </c>
      <c r="I1185">
        <v>2</v>
      </c>
      <c r="J1185">
        <v>0.16</v>
      </c>
      <c r="K1185" t="s">
        <v>1292</v>
      </c>
    </row>
    <row r="1186" spans="1:11" ht="15">
      <c r="A1186" t="s">
        <v>716</v>
      </c>
      <c r="B1186" t="s">
        <v>13</v>
      </c>
      <c r="C1186">
        <v>6147</v>
      </c>
      <c r="D1186">
        <v>5</v>
      </c>
      <c r="E1186">
        <v>1</v>
      </c>
      <c r="F1186">
        <v>39983</v>
      </c>
      <c r="G1186">
        <v>35</v>
      </c>
      <c r="H1186" t="s">
        <v>883</v>
      </c>
      <c r="I1186">
        <v>1</v>
      </c>
      <c r="J1186">
        <v>0.35</v>
      </c>
      <c r="K1186" t="s">
        <v>1293</v>
      </c>
    </row>
    <row r="1187" spans="1:11" ht="15">
      <c r="A1187" t="s">
        <v>716</v>
      </c>
      <c r="B1187" t="s">
        <v>76</v>
      </c>
      <c r="C1187">
        <v>6104</v>
      </c>
      <c r="D1187">
        <v>1</v>
      </c>
      <c r="E1187">
        <v>1</v>
      </c>
      <c r="F1187">
        <v>39979</v>
      </c>
      <c r="G1187">
        <v>6.4</v>
      </c>
      <c r="H1187" t="s">
        <v>717</v>
      </c>
      <c r="I1187">
        <v>4</v>
      </c>
      <c r="J1187">
        <v>0.256</v>
      </c>
      <c r="K1187" t="s">
        <v>1294</v>
      </c>
    </row>
    <row r="1188" spans="1:11" ht="15">
      <c r="A1188" t="s">
        <v>716</v>
      </c>
      <c r="B1188" t="s">
        <v>76</v>
      </c>
      <c r="C1188">
        <v>6108</v>
      </c>
      <c r="D1188">
        <v>2</v>
      </c>
      <c r="E1188">
        <v>1</v>
      </c>
      <c r="F1188">
        <v>39980</v>
      </c>
      <c r="G1188">
        <v>13.2</v>
      </c>
      <c r="H1188" t="s">
        <v>717</v>
      </c>
      <c r="I1188">
        <v>4</v>
      </c>
      <c r="J1188">
        <v>0.528</v>
      </c>
      <c r="K1188" t="s">
        <v>1295</v>
      </c>
    </row>
    <row r="1189" spans="1:11" ht="15">
      <c r="A1189" t="s">
        <v>716</v>
      </c>
      <c r="B1189" t="s">
        <v>76</v>
      </c>
      <c r="C1189">
        <v>6111</v>
      </c>
      <c r="D1189">
        <v>3</v>
      </c>
      <c r="E1189">
        <v>1</v>
      </c>
      <c r="F1189">
        <v>39980</v>
      </c>
      <c r="G1189">
        <v>8.8</v>
      </c>
      <c r="H1189" t="s">
        <v>717</v>
      </c>
      <c r="I1189">
        <v>4</v>
      </c>
      <c r="J1189">
        <v>0.35200000000000004</v>
      </c>
      <c r="K1189" t="s">
        <v>1296</v>
      </c>
    </row>
    <row r="1190" spans="1:11" ht="15">
      <c r="A1190" t="s">
        <v>716</v>
      </c>
      <c r="B1190" t="s">
        <v>51</v>
      </c>
      <c r="C1190">
        <v>6109</v>
      </c>
      <c r="D1190">
        <v>1</v>
      </c>
      <c r="E1190">
        <v>1</v>
      </c>
      <c r="F1190">
        <v>39980</v>
      </c>
      <c r="G1190">
        <v>14.2</v>
      </c>
      <c r="H1190" t="s">
        <v>717</v>
      </c>
      <c r="I1190">
        <v>4</v>
      </c>
      <c r="J1190">
        <v>0.568</v>
      </c>
      <c r="K1190" t="s">
        <v>1297</v>
      </c>
    </row>
    <row r="1191" spans="1:11" ht="15">
      <c r="A1191" t="s">
        <v>716</v>
      </c>
      <c r="B1191" t="s">
        <v>51</v>
      </c>
      <c r="C1191">
        <v>6112</v>
      </c>
      <c r="D1191">
        <v>2</v>
      </c>
      <c r="E1191">
        <v>1</v>
      </c>
      <c r="F1191">
        <v>39980</v>
      </c>
      <c r="G1191">
        <v>14.6</v>
      </c>
      <c r="H1191" t="s">
        <v>717</v>
      </c>
      <c r="I1191">
        <v>4</v>
      </c>
      <c r="J1191">
        <v>0.584</v>
      </c>
      <c r="K1191" t="s">
        <v>1298</v>
      </c>
    </row>
    <row r="1192" spans="1:11" ht="15">
      <c r="A1192" t="s">
        <v>716</v>
      </c>
      <c r="B1192" t="s">
        <v>51</v>
      </c>
      <c r="C1192">
        <v>6115</v>
      </c>
      <c r="D1192">
        <v>3</v>
      </c>
      <c r="E1192">
        <v>1</v>
      </c>
      <c r="F1192">
        <v>39981</v>
      </c>
      <c r="G1192">
        <v>5</v>
      </c>
      <c r="H1192" t="s">
        <v>717</v>
      </c>
      <c r="I1192">
        <v>4</v>
      </c>
      <c r="J1192">
        <v>0.2</v>
      </c>
      <c r="K1192" t="s">
        <v>1299</v>
      </c>
    </row>
    <row r="1193" spans="1:11" ht="15">
      <c r="A1193" t="s">
        <v>716</v>
      </c>
      <c r="B1193" t="s">
        <v>1130</v>
      </c>
      <c r="C1193">
        <v>6101</v>
      </c>
      <c r="D1193">
        <v>1</v>
      </c>
      <c r="E1193">
        <v>1</v>
      </c>
      <c r="F1193">
        <v>39979</v>
      </c>
      <c r="G1193">
        <v>15</v>
      </c>
      <c r="H1193" t="s">
        <v>851</v>
      </c>
      <c r="I1193">
        <v>3</v>
      </c>
      <c r="J1193">
        <v>0.44999999999999996</v>
      </c>
      <c r="K1193" t="s">
        <v>1300</v>
      </c>
    </row>
    <row r="1194" spans="1:11" ht="15">
      <c r="A1194" t="s">
        <v>716</v>
      </c>
      <c r="B1194" t="s">
        <v>1130</v>
      </c>
      <c r="C1194">
        <v>6118</v>
      </c>
      <c r="D1194">
        <v>1</v>
      </c>
      <c r="E1194">
        <v>1</v>
      </c>
      <c r="F1194">
        <v>39981</v>
      </c>
      <c r="G1194">
        <v>4</v>
      </c>
      <c r="H1194" t="s">
        <v>383</v>
      </c>
      <c r="I1194">
        <v>1</v>
      </c>
      <c r="J1194">
        <v>0.04</v>
      </c>
      <c r="K1194" t="s">
        <v>1301</v>
      </c>
    </row>
    <row r="1195" spans="1:11" ht="15">
      <c r="A1195" t="s">
        <v>716</v>
      </c>
      <c r="B1195" t="s">
        <v>1130</v>
      </c>
      <c r="C1195">
        <v>6110</v>
      </c>
      <c r="D1195">
        <v>2</v>
      </c>
      <c r="E1195">
        <v>1</v>
      </c>
      <c r="F1195">
        <v>39980</v>
      </c>
      <c r="G1195">
        <v>10.5</v>
      </c>
      <c r="H1195" t="s">
        <v>851</v>
      </c>
      <c r="I1195">
        <v>3</v>
      </c>
      <c r="J1195">
        <v>0.315</v>
      </c>
      <c r="K1195" t="s">
        <v>1302</v>
      </c>
    </row>
    <row r="1196" spans="1:11" ht="15">
      <c r="A1196" t="s">
        <v>716</v>
      </c>
      <c r="B1196" t="s">
        <v>1130</v>
      </c>
      <c r="C1196">
        <v>6120</v>
      </c>
      <c r="D1196">
        <v>2</v>
      </c>
      <c r="E1196">
        <v>1</v>
      </c>
      <c r="F1196">
        <v>39981</v>
      </c>
      <c r="G1196">
        <v>26</v>
      </c>
      <c r="H1196" t="s">
        <v>383</v>
      </c>
      <c r="I1196">
        <v>1</v>
      </c>
      <c r="J1196">
        <v>0.26</v>
      </c>
      <c r="K1196" t="s">
        <v>1303</v>
      </c>
    </row>
    <row r="1197" spans="1:11" ht="15">
      <c r="A1197" t="s">
        <v>716</v>
      </c>
      <c r="B1197" t="s">
        <v>1130</v>
      </c>
      <c r="C1197">
        <v>6113</v>
      </c>
      <c r="D1197">
        <v>3</v>
      </c>
      <c r="E1197">
        <v>1</v>
      </c>
      <c r="F1197">
        <v>39981</v>
      </c>
      <c r="G1197">
        <v>4</v>
      </c>
      <c r="H1197" t="s">
        <v>388</v>
      </c>
      <c r="I1197">
        <v>3</v>
      </c>
      <c r="J1197">
        <v>0.12</v>
      </c>
      <c r="K1197" t="s">
        <v>1304</v>
      </c>
    </row>
    <row r="1198" spans="1:11" ht="15">
      <c r="A1198" t="s">
        <v>716</v>
      </c>
      <c r="B1198" t="s">
        <v>1130</v>
      </c>
      <c r="C1198">
        <v>6121</v>
      </c>
      <c r="D1198">
        <v>3</v>
      </c>
      <c r="E1198">
        <v>1</v>
      </c>
      <c r="F1198">
        <v>39982</v>
      </c>
      <c r="G1198">
        <v>19</v>
      </c>
      <c r="H1198" t="s">
        <v>383</v>
      </c>
      <c r="I1198">
        <v>1</v>
      </c>
      <c r="J1198">
        <v>0.19</v>
      </c>
      <c r="K1198" t="s">
        <v>1305</v>
      </c>
    </row>
    <row r="1199" spans="1:11" ht="15">
      <c r="A1199" t="s">
        <v>716</v>
      </c>
      <c r="B1199" t="s">
        <v>1130</v>
      </c>
      <c r="C1199">
        <v>6117</v>
      </c>
      <c r="D1199">
        <v>4</v>
      </c>
      <c r="E1199">
        <v>1</v>
      </c>
      <c r="F1199">
        <v>39981</v>
      </c>
      <c r="G1199">
        <v>10</v>
      </c>
      <c r="H1199" t="s">
        <v>749</v>
      </c>
      <c r="I1199">
        <v>0.25</v>
      </c>
      <c r="J1199">
        <v>0.025</v>
      </c>
      <c r="K1199" t="s">
        <v>1306</v>
      </c>
    </row>
    <row r="1200" spans="1:11" ht="15">
      <c r="A1200" t="s">
        <v>716</v>
      </c>
      <c r="B1200" t="s">
        <v>1048</v>
      </c>
      <c r="C1200">
        <v>6048</v>
      </c>
      <c r="D1200">
        <v>1</v>
      </c>
      <c r="E1200">
        <v>1</v>
      </c>
      <c r="F1200">
        <v>39974</v>
      </c>
      <c r="G1200">
        <v>8.4</v>
      </c>
      <c r="H1200" t="s">
        <v>717</v>
      </c>
      <c r="I1200">
        <v>4</v>
      </c>
      <c r="J1200">
        <v>0.336</v>
      </c>
      <c r="K1200" t="s">
        <v>1266</v>
      </c>
    </row>
    <row r="1201" spans="1:11" ht="15">
      <c r="A1201" t="s">
        <v>716</v>
      </c>
      <c r="B1201" t="s">
        <v>1048</v>
      </c>
      <c r="C1201">
        <v>6062</v>
      </c>
      <c r="D1201">
        <v>2</v>
      </c>
      <c r="E1201">
        <v>1</v>
      </c>
      <c r="F1201">
        <v>39975</v>
      </c>
      <c r="G1201">
        <v>9.2</v>
      </c>
      <c r="H1201" t="s">
        <v>1307</v>
      </c>
      <c r="I1201">
        <v>3</v>
      </c>
      <c r="J1201">
        <v>0.276</v>
      </c>
      <c r="K1201" t="s">
        <v>1308</v>
      </c>
    </row>
    <row r="1202" spans="1:11" ht="15">
      <c r="A1202" t="s">
        <v>716</v>
      </c>
      <c r="B1202" t="s">
        <v>1048</v>
      </c>
      <c r="C1202">
        <v>6070</v>
      </c>
      <c r="D1202">
        <v>3</v>
      </c>
      <c r="E1202">
        <v>1</v>
      </c>
      <c r="F1202">
        <v>39975</v>
      </c>
      <c r="G1202">
        <v>6.2</v>
      </c>
      <c r="H1202" t="s">
        <v>717</v>
      </c>
      <c r="I1202">
        <v>4</v>
      </c>
      <c r="J1202">
        <v>0.248</v>
      </c>
      <c r="K1202" t="s">
        <v>1309</v>
      </c>
    </row>
    <row r="1203" spans="1:11" ht="15">
      <c r="A1203" t="s">
        <v>716</v>
      </c>
      <c r="B1203" t="s">
        <v>89</v>
      </c>
      <c r="C1203">
        <v>6003</v>
      </c>
      <c r="D1203">
        <v>1</v>
      </c>
      <c r="E1203">
        <v>1</v>
      </c>
      <c r="F1203">
        <v>39966</v>
      </c>
      <c r="G1203">
        <v>25.9</v>
      </c>
      <c r="H1203" t="s">
        <v>717</v>
      </c>
      <c r="I1203">
        <v>4</v>
      </c>
      <c r="J1203">
        <v>1.036</v>
      </c>
      <c r="K1203" t="s">
        <v>738</v>
      </c>
    </row>
    <row r="1204" spans="1:11" ht="15">
      <c r="A1204" t="s">
        <v>716</v>
      </c>
      <c r="B1204" t="s">
        <v>114</v>
      </c>
      <c r="C1204">
        <v>6137</v>
      </c>
      <c r="D1204">
        <v>1</v>
      </c>
      <c r="E1204">
        <v>1</v>
      </c>
      <c r="F1204">
        <v>39983</v>
      </c>
      <c r="G1204">
        <v>10.2</v>
      </c>
      <c r="H1204" t="s">
        <v>355</v>
      </c>
      <c r="I1204">
        <v>4</v>
      </c>
      <c r="J1204">
        <v>0.408</v>
      </c>
      <c r="K1204" t="s">
        <v>1310</v>
      </c>
    </row>
    <row r="1205" spans="1:11" ht="15">
      <c r="A1205" t="s">
        <v>716</v>
      </c>
      <c r="B1205" t="s">
        <v>130</v>
      </c>
      <c r="C1205">
        <v>6130</v>
      </c>
      <c r="D1205">
        <v>1</v>
      </c>
      <c r="E1205">
        <v>1</v>
      </c>
      <c r="F1205">
        <v>39982</v>
      </c>
      <c r="G1205">
        <v>7</v>
      </c>
      <c r="H1205" t="s">
        <v>355</v>
      </c>
      <c r="I1205">
        <v>4</v>
      </c>
      <c r="J1205">
        <v>0.28</v>
      </c>
      <c r="K1205" t="s">
        <v>1311</v>
      </c>
    </row>
    <row r="1206" spans="1:11" ht="15">
      <c r="A1206" t="s">
        <v>716</v>
      </c>
      <c r="B1206" t="s">
        <v>99</v>
      </c>
      <c r="C1206">
        <v>6131</v>
      </c>
      <c r="D1206">
        <v>1</v>
      </c>
      <c r="E1206">
        <v>1</v>
      </c>
      <c r="F1206">
        <v>39982</v>
      </c>
      <c r="G1206">
        <v>10</v>
      </c>
      <c r="H1206" t="s">
        <v>355</v>
      </c>
      <c r="I1206">
        <v>4</v>
      </c>
      <c r="J1206">
        <v>0.4</v>
      </c>
      <c r="K1206" t="s">
        <v>1312</v>
      </c>
    </row>
    <row r="1207" spans="1:11" ht="15">
      <c r="A1207" t="s">
        <v>716</v>
      </c>
      <c r="B1207" t="s">
        <v>463</v>
      </c>
      <c r="C1207">
        <v>6128</v>
      </c>
      <c r="D1207">
        <v>1</v>
      </c>
      <c r="E1207">
        <v>1</v>
      </c>
      <c r="F1207">
        <v>39982</v>
      </c>
      <c r="G1207">
        <v>3</v>
      </c>
      <c r="H1207" t="s">
        <v>355</v>
      </c>
      <c r="I1207">
        <v>4</v>
      </c>
      <c r="J1207">
        <v>0.12</v>
      </c>
      <c r="K1207" t="s">
        <v>1313</v>
      </c>
    </row>
    <row r="1208" spans="1:11" ht="15">
      <c r="A1208" t="s">
        <v>716</v>
      </c>
      <c r="B1208" t="s">
        <v>462</v>
      </c>
      <c r="C1208">
        <v>6116</v>
      </c>
      <c r="D1208">
        <v>1</v>
      </c>
      <c r="E1208">
        <v>1</v>
      </c>
      <c r="F1208">
        <v>39981</v>
      </c>
      <c r="G1208">
        <v>10</v>
      </c>
      <c r="H1208" t="s">
        <v>717</v>
      </c>
      <c r="I1208">
        <v>4</v>
      </c>
      <c r="J1208">
        <v>0.4</v>
      </c>
      <c r="K1208" t="s">
        <v>1267</v>
      </c>
    </row>
    <row r="1209" spans="1:11" ht="15">
      <c r="A1209" t="s">
        <v>716</v>
      </c>
      <c r="B1209" t="s">
        <v>462</v>
      </c>
      <c r="C1209">
        <v>6125</v>
      </c>
      <c r="D1209">
        <v>2</v>
      </c>
      <c r="E1209">
        <v>1</v>
      </c>
      <c r="F1209">
        <v>39982</v>
      </c>
      <c r="G1209">
        <v>12</v>
      </c>
      <c r="H1209" t="s">
        <v>355</v>
      </c>
      <c r="I1209">
        <v>4</v>
      </c>
      <c r="J1209">
        <v>0.48</v>
      </c>
      <c r="K1209" t="s">
        <v>1314</v>
      </c>
    </row>
    <row r="1210" spans="1:11" ht="15">
      <c r="A1210" t="s">
        <v>716</v>
      </c>
      <c r="B1210" t="s">
        <v>462</v>
      </c>
      <c r="C1210">
        <v>6134</v>
      </c>
      <c r="D1210">
        <v>3</v>
      </c>
      <c r="E1210">
        <v>1</v>
      </c>
      <c r="F1210">
        <v>39982</v>
      </c>
      <c r="G1210">
        <v>19.2</v>
      </c>
      <c r="H1210" t="s">
        <v>355</v>
      </c>
      <c r="I1210">
        <v>4</v>
      </c>
      <c r="J1210">
        <v>0.768</v>
      </c>
      <c r="K1210" t="s">
        <v>1315</v>
      </c>
    </row>
    <row r="1211" spans="1:11" ht="15">
      <c r="A1211" t="s">
        <v>716</v>
      </c>
      <c r="B1211" t="s">
        <v>461</v>
      </c>
      <c r="C1211">
        <v>6076</v>
      </c>
      <c r="D1211">
        <v>1</v>
      </c>
      <c r="E1211">
        <v>1</v>
      </c>
      <c r="F1211">
        <v>39976</v>
      </c>
      <c r="G1211">
        <v>3.4</v>
      </c>
      <c r="H1211" t="s">
        <v>717</v>
      </c>
      <c r="I1211">
        <v>4</v>
      </c>
      <c r="J1211">
        <v>0.136</v>
      </c>
      <c r="K1211" t="s">
        <v>1316</v>
      </c>
    </row>
    <row r="1212" spans="1:11" ht="15">
      <c r="A1212" t="s">
        <v>716</v>
      </c>
      <c r="B1212" t="s">
        <v>461</v>
      </c>
      <c r="C1212">
        <v>6103</v>
      </c>
      <c r="D1212">
        <v>2</v>
      </c>
      <c r="E1212">
        <v>1</v>
      </c>
      <c r="F1212">
        <v>39979</v>
      </c>
      <c r="G1212">
        <v>23.2</v>
      </c>
      <c r="H1212" t="s">
        <v>383</v>
      </c>
      <c r="I1212">
        <v>1</v>
      </c>
      <c r="J1212">
        <v>0.23199999999999998</v>
      </c>
      <c r="K1212" t="s">
        <v>1317</v>
      </c>
    </row>
    <row r="1213" spans="1:11" ht="15">
      <c r="A1213" t="s">
        <v>716</v>
      </c>
      <c r="B1213" t="s">
        <v>461</v>
      </c>
      <c r="C1213">
        <v>6142</v>
      </c>
      <c r="D1213">
        <v>3</v>
      </c>
      <c r="E1213">
        <v>1</v>
      </c>
      <c r="F1213">
        <v>39983</v>
      </c>
      <c r="G1213">
        <v>32</v>
      </c>
      <c r="H1213" t="s">
        <v>388</v>
      </c>
      <c r="I1213">
        <v>2</v>
      </c>
      <c r="J1213">
        <v>0.64</v>
      </c>
      <c r="K1213" t="s">
        <v>1318</v>
      </c>
    </row>
    <row r="1214" spans="1:11" ht="15">
      <c r="A1214" t="s">
        <v>716</v>
      </c>
      <c r="B1214" t="s">
        <v>40</v>
      </c>
      <c r="C1214">
        <v>6000</v>
      </c>
      <c r="D1214">
        <v>1</v>
      </c>
      <c r="E1214">
        <v>1</v>
      </c>
      <c r="F1214">
        <v>39966</v>
      </c>
      <c r="G1214">
        <v>9.1</v>
      </c>
      <c r="H1214" t="s">
        <v>717</v>
      </c>
      <c r="I1214">
        <v>4</v>
      </c>
      <c r="J1214">
        <v>0.364</v>
      </c>
      <c r="K1214" t="s">
        <v>738</v>
      </c>
    </row>
    <row r="1215" spans="1:11" ht="15">
      <c r="A1215" t="s">
        <v>716</v>
      </c>
      <c r="B1215" t="s">
        <v>18</v>
      </c>
      <c r="C1215">
        <v>6054</v>
      </c>
      <c r="D1215">
        <v>1</v>
      </c>
      <c r="E1215">
        <v>1</v>
      </c>
      <c r="F1215">
        <v>39974</v>
      </c>
      <c r="G1215">
        <v>5</v>
      </c>
      <c r="H1215" t="s">
        <v>717</v>
      </c>
      <c r="I1215">
        <v>4</v>
      </c>
      <c r="J1215">
        <v>0.2</v>
      </c>
      <c r="K1215" t="s">
        <v>1319</v>
      </c>
    </row>
    <row r="1216" spans="1:11" ht="15">
      <c r="A1216" t="s">
        <v>716</v>
      </c>
      <c r="B1216" t="s">
        <v>18</v>
      </c>
      <c r="C1216">
        <v>6063</v>
      </c>
      <c r="D1216">
        <v>2</v>
      </c>
      <c r="E1216">
        <v>1</v>
      </c>
      <c r="F1216">
        <v>39975</v>
      </c>
      <c r="G1216">
        <v>8.2</v>
      </c>
      <c r="H1216" t="s">
        <v>355</v>
      </c>
      <c r="I1216">
        <v>4</v>
      </c>
      <c r="J1216">
        <v>0.32799999999999996</v>
      </c>
      <c r="K1216" t="s">
        <v>1320</v>
      </c>
    </row>
    <row r="1217" spans="1:11" ht="15">
      <c r="A1217" t="s">
        <v>716</v>
      </c>
      <c r="B1217" t="s">
        <v>81</v>
      </c>
      <c r="C1217">
        <v>6122</v>
      </c>
      <c r="D1217">
        <v>1</v>
      </c>
      <c r="E1217">
        <v>1</v>
      </c>
      <c r="F1217">
        <v>39982</v>
      </c>
      <c r="G1217">
        <v>6.4</v>
      </c>
      <c r="H1217" t="s">
        <v>355</v>
      </c>
      <c r="I1217">
        <v>4</v>
      </c>
      <c r="J1217">
        <v>0.256</v>
      </c>
      <c r="K1217" t="s">
        <v>1321</v>
      </c>
    </row>
    <row r="1218" spans="1:11" ht="15">
      <c r="A1218" t="s">
        <v>716</v>
      </c>
      <c r="B1218" t="s">
        <v>81</v>
      </c>
      <c r="C1218">
        <v>6123</v>
      </c>
      <c r="D1218">
        <v>2</v>
      </c>
      <c r="E1218">
        <v>1</v>
      </c>
      <c r="F1218">
        <v>39982</v>
      </c>
      <c r="G1218">
        <v>5.6</v>
      </c>
      <c r="H1218" t="s">
        <v>388</v>
      </c>
      <c r="I1218">
        <v>2</v>
      </c>
      <c r="J1218">
        <v>0.11199999999999999</v>
      </c>
      <c r="K1218" t="s">
        <v>1322</v>
      </c>
    </row>
    <row r="1219" spans="1:11" ht="15">
      <c r="A1219" t="s">
        <v>716</v>
      </c>
      <c r="B1219" t="s">
        <v>81</v>
      </c>
      <c r="C1219">
        <v>6124</v>
      </c>
      <c r="D1219">
        <v>2</v>
      </c>
      <c r="E1219">
        <v>1</v>
      </c>
      <c r="F1219">
        <v>39982</v>
      </c>
      <c r="G1219">
        <v>5.6</v>
      </c>
      <c r="H1219" t="s">
        <v>388</v>
      </c>
      <c r="I1219">
        <v>2</v>
      </c>
      <c r="J1219">
        <v>0.11199999999999999</v>
      </c>
      <c r="K1219" t="s">
        <v>1323</v>
      </c>
    </row>
    <row r="1220" spans="1:11" ht="15">
      <c r="A1220" t="s">
        <v>716</v>
      </c>
      <c r="B1220" t="s">
        <v>65</v>
      </c>
      <c r="C1220">
        <v>6146</v>
      </c>
      <c r="D1220">
        <v>1</v>
      </c>
      <c r="E1220">
        <v>1</v>
      </c>
      <c r="F1220">
        <v>39983</v>
      </c>
      <c r="G1220">
        <v>4.25</v>
      </c>
      <c r="H1220" t="s">
        <v>355</v>
      </c>
      <c r="I1220">
        <v>4</v>
      </c>
      <c r="J1220">
        <v>0.17</v>
      </c>
      <c r="K1220" t="s">
        <v>1267</v>
      </c>
    </row>
    <row r="1221" spans="1:11" ht="15">
      <c r="A1221" t="s">
        <v>716</v>
      </c>
      <c r="B1221" t="s">
        <v>65</v>
      </c>
      <c r="C1221">
        <v>6159</v>
      </c>
      <c r="D1221">
        <v>2</v>
      </c>
      <c r="E1221">
        <v>1</v>
      </c>
      <c r="F1221">
        <v>39987</v>
      </c>
      <c r="G1221">
        <v>11</v>
      </c>
      <c r="H1221" t="s">
        <v>355</v>
      </c>
      <c r="I1221">
        <v>4</v>
      </c>
      <c r="J1221">
        <v>0.44</v>
      </c>
      <c r="K1221" t="s">
        <v>726</v>
      </c>
    </row>
    <row r="1222" spans="1:11" ht="15">
      <c r="A1222" t="s">
        <v>716</v>
      </c>
      <c r="B1222" t="s">
        <v>23</v>
      </c>
      <c r="C1222">
        <v>6133</v>
      </c>
      <c r="D1222">
        <v>1</v>
      </c>
      <c r="E1222">
        <v>1</v>
      </c>
      <c r="F1222">
        <v>39982</v>
      </c>
      <c r="G1222">
        <v>2.2</v>
      </c>
      <c r="H1222" t="s">
        <v>355</v>
      </c>
      <c r="I1222">
        <v>4</v>
      </c>
      <c r="J1222">
        <v>0.08800000000000001</v>
      </c>
      <c r="K1222" t="s">
        <v>1324</v>
      </c>
    </row>
    <row r="1223" spans="1:11" ht="15">
      <c r="A1223" t="s">
        <v>716</v>
      </c>
      <c r="B1223" t="s">
        <v>23</v>
      </c>
      <c r="C1223">
        <v>6139</v>
      </c>
      <c r="D1223">
        <v>2</v>
      </c>
      <c r="E1223">
        <v>1</v>
      </c>
      <c r="F1223">
        <v>39983</v>
      </c>
      <c r="G1223">
        <v>4.6</v>
      </c>
      <c r="H1223" t="s">
        <v>355</v>
      </c>
      <c r="I1223">
        <v>4</v>
      </c>
      <c r="J1223">
        <v>0.184</v>
      </c>
      <c r="K1223" t="s">
        <v>1325</v>
      </c>
    </row>
    <row r="1224" spans="1:11" ht="15">
      <c r="A1224" t="s">
        <v>716</v>
      </c>
      <c r="B1224" t="s">
        <v>457</v>
      </c>
      <c r="C1224">
        <v>6129</v>
      </c>
      <c r="D1224">
        <v>1</v>
      </c>
      <c r="E1224">
        <v>1</v>
      </c>
      <c r="F1224">
        <v>39982</v>
      </c>
      <c r="G1224">
        <v>9.4</v>
      </c>
      <c r="H1224" t="s">
        <v>355</v>
      </c>
      <c r="I1224">
        <v>4</v>
      </c>
      <c r="J1224">
        <v>0.376</v>
      </c>
      <c r="K1224" t="s">
        <v>1326</v>
      </c>
    </row>
    <row r="1225" spans="1:11" ht="15">
      <c r="A1225" t="s">
        <v>716</v>
      </c>
      <c r="B1225" t="s">
        <v>457</v>
      </c>
      <c r="C1225">
        <v>6136</v>
      </c>
      <c r="D1225">
        <v>2</v>
      </c>
      <c r="E1225">
        <v>1</v>
      </c>
      <c r="F1225">
        <v>39983</v>
      </c>
      <c r="G1225">
        <v>13</v>
      </c>
      <c r="H1225" t="s">
        <v>355</v>
      </c>
      <c r="I1225">
        <v>4</v>
      </c>
      <c r="J1225">
        <v>0.52</v>
      </c>
      <c r="K1225" t="s">
        <v>1327</v>
      </c>
    </row>
    <row r="1226" spans="1:11" ht="15">
      <c r="A1226" t="s">
        <v>716</v>
      </c>
      <c r="B1226" t="s">
        <v>457</v>
      </c>
      <c r="C1226">
        <v>6143</v>
      </c>
      <c r="D1226">
        <v>3</v>
      </c>
      <c r="E1226">
        <v>1</v>
      </c>
      <c r="F1226">
        <v>39983</v>
      </c>
      <c r="G1226">
        <v>19.8</v>
      </c>
      <c r="H1226" t="s">
        <v>355</v>
      </c>
      <c r="I1226">
        <v>4</v>
      </c>
      <c r="J1226">
        <v>0.792</v>
      </c>
      <c r="K1226" t="s">
        <v>1328</v>
      </c>
    </row>
    <row r="1227" spans="1:11" ht="15">
      <c r="A1227" t="s">
        <v>716</v>
      </c>
      <c r="B1227" t="s">
        <v>457</v>
      </c>
      <c r="C1227">
        <v>6154</v>
      </c>
      <c r="D1227">
        <v>4</v>
      </c>
      <c r="E1227">
        <v>1</v>
      </c>
      <c r="F1227">
        <v>39986</v>
      </c>
      <c r="G1227">
        <v>10.4</v>
      </c>
      <c r="H1227" t="s">
        <v>1329</v>
      </c>
      <c r="I1227">
        <v>1.4</v>
      </c>
      <c r="J1227">
        <v>0.1456</v>
      </c>
      <c r="K1227" t="s">
        <v>1330</v>
      </c>
    </row>
    <row r="1228" spans="1:11" ht="15">
      <c r="A1228" t="s">
        <v>716</v>
      </c>
      <c r="B1228" t="s">
        <v>456</v>
      </c>
      <c r="C1228">
        <v>6102</v>
      </c>
      <c r="D1228">
        <v>1</v>
      </c>
      <c r="E1228">
        <v>1</v>
      </c>
      <c r="F1228">
        <v>39979</v>
      </c>
      <c r="G1228">
        <v>9.4</v>
      </c>
      <c r="H1228" t="s">
        <v>355</v>
      </c>
      <c r="I1228">
        <v>4</v>
      </c>
      <c r="J1228">
        <v>0.376</v>
      </c>
      <c r="K1228" t="s">
        <v>1331</v>
      </c>
    </row>
    <row r="1229" spans="1:11" ht="15">
      <c r="A1229" t="s">
        <v>716</v>
      </c>
      <c r="B1229" t="s">
        <v>456</v>
      </c>
      <c r="C1229">
        <v>6106</v>
      </c>
      <c r="D1229">
        <v>2</v>
      </c>
      <c r="E1229">
        <v>1</v>
      </c>
      <c r="F1229">
        <v>39979</v>
      </c>
      <c r="G1229">
        <v>34.4</v>
      </c>
      <c r="H1229" t="s">
        <v>717</v>
      </c>
      <c r="I1229">
        <v>4</v>
      </c>
      <c r="J1229">
        <v>1.376</v>
      </c>
      <c r="K1229" t="s">
        <v>738</v>
      </c>
    </row>
    <row r="1230" spans="1:11" ht="15">
      <c r="A1230" t="s">
        <v>716</v>
      </c>
      <c r="B1230" t="s">
        <v>234</v>
      </c>
      <c r="C1230">
        <v>6001</v>
      </c>
      <c r="D1230">
        <v>1</v>
      </c>
      <c r="E1230">
        <v>1</v>
      </c>
      <c r="F1230">
        <v>39966</v>
      </c>
      <c r="G1230">
        <v>3.6</v>
      </c>
      <c r="H1230" t="s">
        <v>717</v>
      </c>
      <c r="I1230">
        <v>4</v>
      </c>
      <c r="J1230">
        <v>0.14400000000000002</v>
      </c>
      <c r="K1230" t="s">
        <v>1332</v>
      </c>
    </row>
    <row r="1231" spans="1:11" ht="15">
      <c r="A1231" t="s">
        <v>716</v>
      </c>
      <c r="B1231" t="s">
        <v>234</v>
      </c>
      <c r="C1231">
        <v>6004</v>
      </c>
      <c r="D1231">
        <v>2</v>
      </c>
      <c r="E1231">
        <v>1</v>
      </c>
      <c r="F1231">
        <v>39967</v>
      </c>
      <c r="G1231">
        <v>18</v>
      </c>
      <c r="H1231" t="s">
        <v>717</v>
      </c>
      <c r="I1231">
        <v>4</v>
      </c>
      <c r="J1231">
        <v>0.72</v>
      </c>
      <c r="K1231" t="s">
        <v>1333</v>
      </c>
    </row>
    <row r="1232" spans="1:11" ht="15">
      <c r="A1232" t="s">
        <v>716</v>
      </c>
      <c r="B1232" t="s">
        <v>91</v>
      </c>
      <c r="C1232">
        <v>6067</v>
      </c>
      <c r="D1232">
        <v>1</v>
      </c>
      <c r="E1232">
        <v>1</v>
      </c>
      <c r="F1232">
        <v>39975</v>
      </c>
      <c r="G1232">
        <v>3.8</v>
      </c>
      <c r="H1232" t="s">
        <v>717</v>
      </c>
      <c r="I1232">
        <v>4</v>
      </c>
      <c r="J1232">
        <v>0.152</v>
      </c>
      <c r="K1232" t="s">
        <v>718</v>
      </c>
    </row>
    <row r="1233" spans="1:11" ht="15">
      <c r="A1233" t="s">
        <v>716</v>
      </c>
      <c r="B1233" t="s">
        <v>91</v>
      </c>
      <c r="C1233">
        <v>6079</v>
      </c>
      <c r="D1233">
        <v>2</v>
      </c>
      <c r="E1233">
        <v>1</v>
      </c>
      <c r="F1233">
        <v>39976</v>
      </c>
      <c r="G1233">
        <v>4.8</v>
      </c>
      <c r="H1233" t="s">
        <v>717</v>
      </c>
      <c r="I1233">
        <v>4</v>
      </c>
      <c r="J1233">
        <v>0.192</v>
      </c>
      <c r="K1233" t="s">
        <v>719</v>
      </c>
    </row>
    <row r="1234" spans="1:11" ht="15">
      <c r="A1234" t="s">
        <v>716</v>
      </c>
      <c r="B1234" t="s">
        <v>111</v>
      </c>
      <c r="C1234">
        <v>6066</v>
      </c>
      <c r="D1234">
        <v>1</v>
      </c>
      <c r="E1234">
        <v>1</v>
      </c>
      <c r="F1234">
        <v>39975</v>
      </c>
      <c r="G1234">
        <v>5.8</v>
      </c>
      <c r="H1234" t="s">
        <v>717</v>
      </c>
      <c r="I1234">
        <v>4</v>
      </c>
      <c r="J1234">
        <v>0.23199999999999998</v>
      </c>
      <c r="K1234" t="s">
        <v>720</v>
      </c>
    </row>
    <row r="1235" spans="1:11" ht="15">
      <c r="A1235" t="s">
        <v>716</v>
      </c>
      <c r="B1235" t="s">
        <v>111</v>
      </c>
      <c r="C1235">
        <v>6074</v>
      </c>
      <c r="D1235">
        <v>2</v>
      </c>
      <c r="E1235">
        <v>1</v>
      </c>
      <c r="F1235">
        <v>39975</v>
      </c>
      <c r="G1235">
        <v>6.2</v>
      </c>
      <c r="H1235" t="s">
        <v>383</v>
      </c>
      <c r="I1235">
        <v>1</v>
      </c>
      <c r="J1235">
        <v>0.062</v>
      </c>
      <c r="K1235" t="s">
        <v>721</v>
      </c>
    </row>
    <row r="1236" spans="1:11" ht="15">
      <c r="A1236" t="s">
        <v>716</v>
      </c>
      <c r="B1236" t="s">
        <v>111</v>
      </c>
      <c r="C1236">
        <v>6077</v>
      </c>
      <c r="D1236">
        <v>2</v>
      </c>
      <c r="E1236">
        <v>1</v>
      </c>
      <c r="F1236">
        <v>39976</v>
      </c>
      <c r="G1236">
        <v>6.2</v>
      </c>
      <c r="H1236" t="s">
        <v>383</v>
      </c>
      <c r="I1236">
        <v>1</v>
      </c>
      <c r="J1236">
        <v>0.062</v>
      </c>
      <c r="K1236" t="s">
        <v>722</v>
      </c>
    </row>
    <row r="1237" spans="1:11" ht="15">
      <c r="A1237" t="s">
        <v>716</v>
      </c>
      <c r="B1237" t="s">
        <v>111</v>
      </c>
      <c r="C1237">
        <v>6078</v>
      </c>
      <c r="D1237">
        <v>2</v>
      </c>
      <c r="E1237" t="s">
        <v>723</v>
      </c>
      <c r="F1237">
        <v>39976</v>
      </c>
      <c r="G1237">
        <v>6.2</v>
      </c>
      <c r="H1237" t="s">
        <v>383</v>
      </c>
      <c r="I1237">
        <v>1</v>
      </c>
      <c r="J1237">
        <v>0.062</v>
      </c>
      <c r="K1237" t="s">
        <v>724</v>
      </c>
    </row>
    <row r="1238" spans="1:11" ht="15">
      <c r="A1238" t="s">
        <v>716</v>
      </c>
      <c r="B1238" t="s">
        <v>117</v>
      </c>
      <c r="C1238">
        <v>6140</v>
      </c>
      <c r="D1238">
        <v>1</v>
      </c>
      <c r="E1238">
        <v>1</v>
      </c>
      <c r="F1238">
        <v>39983</v>
      </c>
      <c r="G1238">
        <v>5</v>
      </c>
      <c r="H1238" t="s">
        <v>355</v>
      </c>
      <c r="I1238">
        <v>4</v>
      </c>
      <c r="J1238">
        <v>0.2</v>
      </c>
      <c r="K1238" t="s">
        <v>725</v>
      </c>
    </row>
    <row r="1239" spans="1:11" ht="15">
      <c r="A1239" t="s">
        <v>716</v>
      </c>
      <c r="B1239" t="s">
        <v>117</v>
      </c>
      <c r="C1239">
        <v>6162</v>
      </c>
      <c r="D1239">
        <v>2</v>
      </c>
      <c r="E1239">
        <v>1</v>
      </c>
      <c r="F1239">
        <v>39988</v>
      </c>
      <c r="G1239">
        <v>7.4</v>
      </c>
      <c r="H1239" t="s">
        <v>355</v>
      </c>
      <c r="I1239">
        <v>4</v>
      </c>
      <c r="J1239">
        <v>0.29600000000000004</v>
      </c>
      <c r="K1239" t="s">
        <v>726</v>
      </c>
    </row>
    <row r="1240" spans="1:11" ht="15">
      <c r="A1240" t="s">
        <v>716</v>
      </c>
      <c r="B1240" t="s">
        <v>97</v>
      </c>
      <c r="C1240">
        <v>6148</v>
      </c>
      <c r="D1240">
        <v>1</v>
      </c>
      <c r="E1240">
        <v>1</v>
      </c>
      <c r="F1240">
        <v>39984</v>
      </c>
      <c r="G1240">
        <v>6.2</v>
      </c>
      <c r="H1240" t="s">
        <v>355</v>
      </c>
      <c r="I1240">
        <v>4</v>
      </c>
      <c r="J1240">
        <v>0.248</v>
      </c>
      <c r="K1240" t="s">
        <v>727</v>
      </c>
    </row>
    <row r="1241" spans="1:11" ht="15">
      <c r="A1241" t="s">
        <v>716</v>
      </c>
      <c r="B1241" t="s">
        <v>272</v>
      </c>
      <c r="C1241">
        <v>6114</v>
      </c>
      <c r="D1241">
        <v>1</v>
      </c>
      <c r="E1241">
        <v>1</v>
      </c>
      <c r="F1241">
        <v>39981</v>
      </c>
      <c r="G1241">
        <v>3.8</v>
      </c>
      <c r="H1241" t="s">
        <v>355</v>
      </c>
      <c r="I1241">
        <v>4</v>
      </c>
      <c r="J1241">
        <v>0.152</v>
      </c>
      <c r="K1241" t="s">
        <v>728</v>
      </c>
    </row>
    <row r="1242" spans="1:11" ht="15">
      <c r="A1242" t="s">
        <v>716</v>
      </c>
      <c r="B1242" t="s">
        <v>272</v>
      </c>
      <c r="C1242">
        <v>6119</v>
      </c>
      <c r="D1242">
        <v>2</v>
      </c>
      <c r="E1242">
        <v>1</v>
      </c>
      <c r="F1242">
        <v>39981</v>
      </c>
      <c r="G1242">
        <v>14.2</v>
      </c>
      <c r="H1242" t="s">
        <v>717</v>
      </c>
      <c r="I1242">
        <v>4</v>
      </c>
      <c r="J1242">
        <v>0.568</v>
      </c>
      <c r="K1242" t="s">
        <v>729</v>
      </c>
    </row>
    <row r="1243" spans="1:11" ht="15">
      <c r="A1243" t="s">
        <v>716</v>
      </c>
      <c r="B1243" t="s">
        <v>272</v>
      </c>
      <c r="C1243">
        <v>6126</v>
      </c>
      <c r="D1243">
        <v>3</v>
      </c>
      <c r="E1243">
        <v>1</v>
      </c>
      <c r="F1243">
        <v>39982</v>
      </c>
      <c r="G1243">
        <v>13.6</v>
      </c>
      <c r="H1243" t="s">
        <v>388</v>
      </c>
      <c r="I1243">
        <v>2</v>
      </c>
      <c r="J1243">
        <v>0.272</v>
      </c>
      <c r="K1243" t="s">
        <v>730</v>
      </c>
    </row>
    <row r="1244" spans="1:11" ht="15">
      <c r="A1244" t="s">
        <v>716</v>
      </c>
      <c r="B1244" t="s">
        <v>272</v>
      </c>
      <c r="C1244">
        <v>6135</v>
      </c>
      <c r="D1244">
        <v>4</v>
      </c>
      <c r="E1244">
        <v>1</v>
      </c>
      <c r="F1244">
        <v>39982</v>
      </c>
      <c r="G1244">
        <v>23</v>
      </c>
      <c r="H1244" t="s">
        <v>731</v>
      </c>
      <c r="I1244">
        <v>1.44</v>
      </c>
      <c r="J1244">
        <v>0.3312</v>
      </c>
      <c r="K1244" t="s">
        <v>732</v>
      </c>
    </row>
    <row r="1245" spans="1:11" ht="15">
      <c r="A1245" t="s">
        <v>716</v>
      </c>
      <c r="B1245" t="s">
        <v>272</v>
      </c>
      <c r="C1245">
        <v>6138</v>
      </c>
      <c r="D1245">
        <v>5</v>
      </c>
      <c r="E1245">
        <v>2</v>
      </c>
      <c r="F1245">
        <v>39983</v>
      </c>
      <c r="G1245">
        <v>41</v>
      </c>
      <c r="H1245" t="s">
        <v>383</v>
      </c>
      <c r="I1245">
        <v>1</v>
      </c>
      <c r="J1245">
        <v>0.41</v>
      </c>
      <c r="K1245" t="s">
        <v>733</v>
      </c>
    </row>
    <row r="1246" spans="1:11" ht="15">
      <c r="A1246" t="s">
        <v>716</v>
      </c>
      <c r="B1246" t="s">
        <v>447</v>
      </c>
      <c r="C1246">
        <v>6055</v>
      </c>
      <c r="D1246">
        <v>1</v>
      </c>
      <c r="E1246">
        <v>1</v>
      </c>
      <c r="F1246">
        <v>39974</v>
      </c>
      <c r="G1246">
        <v>19.2</v>
      </c>
      <c r="H1246" t="s">
        <v>717</v>
      </c>
      <c r="I1246">
        <v>4</v>
      </c>
      <c r="J1246">
        <v>0.768</v>
      </c>
      <c r="K1246" t="s">
        <v>734</v>
      </c>
    </row>
    <row r="1247" spans="1:11" ht="15">
      <c r="A1247" t="s">
        <v>716</v>
      </c>
      <c r="B1247" t="s">
        <v>447</v>
      </c>
      <c r="C1247">
        <v>6156</v>
      </c>
      <c r="D1247">
        <v>2</v>
      </c>
      <c r="E1247">
        <v>1</v>
      </c>
      <c r="F1247">
        <v>39987</v>
      </c>
      <c r="G1247">
        <v>21</v>
      </c>
      <c r="H1247" t="s">
        <v>735</v>
      </c>
      <c r="I1247">
        <v>0.0625</v>
      </c>
      <c r="J1247">
        <v>0.013125</v>
      </c>
      <c r="K1247" t="s">
        <v>736</v>
      </c>
    </row>
    <row r="1248" spans="1:11" ht="15">
      <c r="A1248" t="s">
        <v>716</v>
      </c>
      <c r="B1248" t="s">
        <v>205</v>
      </c>
      <c r="C1248">
        <v>6002</v>
      </c>
      <c r="D1248">
        <v>1</v>
      </c>
      <c r="E1248">
        <v>1</v>
      </c>
      <c r="F1248">
        <v>39966</v>
      </c>
      <c r="G1248">
        <v>10.8</v>
      </c>
      <c r="H1248" t="s">
        <v>717</v>
      </c>
      <c r="I1248">
        <v>4</v>
      </c>
      <c r="J1248">
        <v>0.43200000000000005</v>
      </c>
      <c r="K1248" t="s">
        <v>737</v>
      </c>
    </row>
    <row r="1249" spans="1:11" ht="15">
      <c r="A1249" t="s">
        <v>716</v>
      </c>
      <c r="B1249" t="s">
        <v>205</v>
      </c>
      <c r="C1249">
        <v>6012</v>
      </c>
      <c r="D1249">
        <v>2</v>
      </c>
      <c r="E1249">
        <v>1</v>
      </c>
      <c r="F1249">
        <v>39967</v>
      </c>
      <c r="G1249">
        <v>21.6</v>
      </c>
      <c r="H1249" t="s">
        <v>717</v>
      </c>
      <c r="I1249">
        <v>4</v>
      </c>
      <c r="J1249">
        <v>0.8640000000000001</v>
      </c>
      <c r="K1249" t="s">
        <v>738</v>
      </c>
    </row>
    <row r="1250" spans="1:11" ht="15">
      <c r="A1250" t="s">
        <v>716</v>
      </c>
      <c r="B1250" t="s">
        <v>74</v>
      </c>
      <c r="C1250">
        <v>6049</v>
      </c>
      <c r="D1250">
        <v>1</v>
      </c>
      <c r="E1250">
        <v>1</v>
      </c>
      <c r="F1250">
        <v>39974</v>
      </c>
      <c r="G1250">
        <v>19.6</v>
      </c>
      <c r="H1250" t="s">
        <v>355</v>
      </c>
      <c r="I1250">
        <v>4</v>
      </c>
      <c r="J1250">
        <v>0.784</v>
      </c>
      <c r="K1250" t="s">
        <v>739</v>
      </c>
    </row>
    <row r="1251" spans="1:11" ht="15">
      <c r="A1251" t="s">
        <v>716</v>
      </c>
      <c r="B1251" t="s">
        <v>20</v>
      </c>
      <c r="C1251">
        <v>6090</v>
      </c>
      <c r="D1251">
        <v>1</v>
      </c>
      <c r="E1251">
        <v>1</v>
      </c>
      <c r="F1251">
        <v>39976</v>
      </c>
      <c r="G1251">
        <v>4.4</v>
      </c>
      <c r="H1251" t="s">
        <v>717</v>
      </c>
      <c r="I1251">
        <v>4</v>
      </c>
      <c r="J1251">
        <v>0.17600000000000002</v>
      </c>
      <c r="K1251" t="s">
        <v>740</v>
      </c>
    </row>
    <row r="1252" spans="1:11" ht="15">
      <c r="A1252" t="s">
        <v>716</v>
      </c>
      <c r="B1252" t="s">
        <v>20</v>
      </c>
      <c r="C1252">
        <v>6093</v>
      </c>
      <c r="D1252">
        <v>2</v>
      </c>
      <c r="E1252">
        <v>1</v>
      </c>
      <c r="F1252">
        <v>39976</v>
      </c>
      <c r="G1252">
        <v>5</v>
      </c>
      <c r="H1252" t="s">
        <v>717</v>
      </c>
      <c r="I1252">
        <v>4</v>
      </c>
      <c r="J1252">
        <v>0.2</v>
      </c>
      <c r="K1252" t="s">
        <v>741</v>
      </c>
    </row>
    <row r="1253" spans="1:11" ht="15">
      <c r="A1253" t="s">
        <v>716</v>
      </c>
      <c r="B1253" t="s">
        <v>46</v>
      </c>
      <c r="C1253">
        <v>6158</v>
      </c>
      <c r="D1253">
        <v>1</v>
      </c>
      <c r="E1253">
        <v>1</v>
      </c>
      <c r="F1253">
        <v>39987</v>
      </c>
      <c r="G1253">
        <v>5.6</v>
      </c>
      <c r="H1253" t="s">
        <v>355</v>
      </c>
      <c r="I1253">
        <v>4</v>
      </c>
      <c r="J1253">
        <v>0.22399999999999998</v>
      </c>
      <c r="K1253" t="s">
        <v>742</v>
      </c>
    </row>
    <row r="1254" spans="1:11" ht="15">
      <c r="A1254" t="s">
        <v>716</v>
      </c>
      <c r="B1254" t="s">
        <v>46</v>
      </c>
      <c r="C1254">
        <v>6161</v>
      </c>
      <c r="D1254">
        <v>2</v>
      </c>
      <c r="E1254">
        <v>1</v>
      </c>
      <c r="F1254">
        <v>39991</v>
      </c>
      <c r="G1254">
        <v>5.8</v>
      </c>
      <c r="H1254" t="s">
        <v>355</v>
      </c>
      <c r="I1254">
        <v>4</v>
      </c>
      <c r="J1254">
        <v>0.23199999999999998</v>
      </c>
      <c r="K1254" t="s">
        <v>743</v>
      </c>
    </row>
    <row r="1255" spans="1:11" ht="15">
      <c r="A1255" t="s">
        <v>716</v>
      </c>
      <c r="B1255" t="s">
        <v>27</v>
      </c>
      <c r="C1255">
        <v>6132</v>
      </c>
      <c r="D1255">
        <v>1</v>
      </c>
      <c r="E1255">
        <v>1</v>
      </c>
      <c r="F1255">
        <v>39982</v>
      </c>
      <c r="G1255">
        <v>5.2</v>
      </c>
      <c r="H1255" t="s">
        <v>388</v>
      </c>
      <c r="I1255">
        <v>2</v>
      </c>
      <c r="J1255">
        <v>0.10400000000000001</v>
      </c>
      <c r="K1255" t="s">
        <v>744</v>
      </c>
    </row>
    <row r="1256" spans="1:11" ht="15">
      <c r="A1256" t="s">
        <v>716</v>
      </c>
      <c r="B1256" t="s">
        <v>27</v>
      </c>
      <c r="C1256">
        <v>6141</v>
      </c>
      <c r="D1256">
        <v>2</v>
      </c>
      <c r="E1256">
        <v>1</v>
      </c>
      <c r="F1256">
        <v>39983</v>
      </c>
      <c r="G1256">
        <v>5.2</v>
      </c>
      <c r="H1256" t="s">
        <v>388</v>
      </c>
      <c r="I1256">
        <v>2</v>
      </c>
      <c r="J1256">
        <v>0.10400000000000001</v>
      </c>
      <c r="K1256" t="s">
        <v>745</v>
      </c>
    </row>
    <row r="1257" spans="1:11" ht="15">
      <c r="A1257" t="s">
        <v>716</v>
      </c>
      <c r="B1257" t="s">
        <v>49</v>
      </c>
      <c r="C1257">
        <v>6052</v>
      </c>
      <c r="D1257">
        <v>1</v>
      </c>
      <c r="E1257">
        <v>1</v>
      </c>
      <c r="F1257">
        <v>39974</v>
      </c>
      <c r="G1257">
        <v>4.6</v>
      </c>
      <c r="H1257" t="s">
        <v>717</v>
      </c>
      <c r="I1257">
        <v>4</v>
      </c>
      <c r="J1257">
        <v>0.184</v>
      </c>
      <c r="K1257" t="s">
        <v>746</v>
      </c>
    </row>
    <row r="1258" spans="1:11" ht="15">
      <c r="A1258" t="s">
        <v>716</v>
      </c>
      <c r="B1258" t="s">
        <v>49</v>
      </c>
      <c r="C1258">
        <v>6059</v>
      </c>
      <c r="D1258">
        <v>2</v>
      </c>
      <c r="E1258">
        <v>1</v>
      </c>
      <c r="F1258">
        <v>39975</v>
      </c>
      <c r="G1258">
        <v>13</v>
      </c>
      <c r="H1258" t="s">
        <v>717</v>
      </c>
      <c r="I1258">
        <v>4</v>
      </c>
      <c r="J1258">
        <v>0.52</v>
      </c>
      <c r="K1258" t="s">
        <v>747</v>
      </c>
    </row>
    <row r="1259" spans="1:11" ht="15">
      <c r="A1259" t="s">
        <v>716</v>
      </c>
      <c r="B1259" t="s">
        <v>49</v>
      </c>
      <c r="C1259">
        <v>6073</v>
      </c>
      <c r="D1259">
        <v>3</v>
      </c>
      <c r="E1259">
        <v>2</v>
      </c>
      <c r="F1259">
        <v>39975</v>
      </c>
      <c r="G1259">
        <v>18.2</v>
      </c>
      <c r="H1259" t="s">
        <v>717</v>
      </c>
      <c r="I1259">
        <v>4</v>
      </c>
      <c r="J1259">
        <v>0.728</v>
      </c>
      <c r="K1259" t="s">
        <v>748</v>
      </c>
    </row>
    <row r="1260" spans="1:11" ht="15">
      <c r="A1260" t="s">
        <v>716</v>
      </c>
      <c r="B1260" t="s">
        <v>49</v>
      </c>
      <c r="C1260">
        <v>6094</v>
      </c>
      <c r="D1260">
        <v>4</v>
      </c>
      <c r="E1260">
        <v>2</v>
      </c>
      <c r="F1260">
        <v>39976</v>
      </c>
      <c r="G1260">
        <v>37.6</v>
      </c>
      <c r="H1260" t="s">
        <v>749</v>
      </c>
      <c r="I1260">
        <v>0.25</v>
      </c>
      <c r="J1260">
        <v>0.094</v>
      </c>
      <c r="K1260" t="s">
        <v>750</v>
      </c>
    </row>
    <row r="1261" spans="1:11" ht="15">
      <c r="A1261" t="s">
        <v>716</v>
      </c>
      <c r="B1261" t="s">
        <v>227</v>
      </c>
      <c r="C1261">
        <v>6013</v>
      </c>
      <c r="D1261">
        <v>1</v>
      </c>
      <c r="E1261">
        <v>1</v>
      </c>
      <c r="F1261">
        <v>39967</v>
      </c>
      <c r="G1261">
        <v>10</v>
      </c>
      <c r="H1261" t="s">
        <v>717</v>
      </c>
      <c r="I1261">
        <v>4</v>
      </c>
      <c r="J1261">
        <v>0.4</v>
      </c>
      <c r="K1261" t="s">
        <v>751</v>
      </c>
    </row>
    <row r="1262" spans="1:11" ht="15">
      <c r="A1262" t="s">
        <v>716</v>
      </c>
      <c r="B1262" t="s">
        <v>227</v>
      </c>
      <c r="C1262">
        <v>6016</v>
      </c>
      <c r="D1262">
        <v>2</v>
      </c>
      <c r="E1262">
        <v>1</v>
      </c>
      <c r="F1262">
        <v>39967</v>
      </c>
      <c r="G1262">
        <v>11.4</v>
      </c>
      <c r="H1262" t="s">
        <v>717</v>
      </c>
      <c r="I1262">
        <v>4</v>
      </c>
      <c r="J1262">
        <v>0.456</v>
      </c>
      <c r="K1262" t="s">
        <v>752</v>
      </c>
    </row>
    <row r="1263" spans="1:11" ht="15">
      <c r="A1263" t="s">
        <v>716</v>
      </c>
      <c r="B1263" t="s">
        <v>227</v>
      </c>
      <c r="C1263">
        <v>6029</v>
      </c>
      <c r="D1263">
        <v>3</v>
      </c>
      <c r="E1263">
        <v>1</v>
      </c>
      <c r="F1263">
        <v>39969</v>
      </c>
      <c r="G1263">
        <v>10.4</v>
      </c>
      <c r="H1263" t="s">
        <v>717</v>
      </c>
      <c r="I1263">
        <v>4</v>
      </c>
      <c r="J1263">
        <v>0.41600000000000004</v>
      </c>
      <c r="K1263" t="s">
        <v>753</v>
      </c>
    </row>
    <row r="1264" spans="1:11" ht="15">
      <c r="A1264" t="s">
        <v>716</v>
      </c>
      <c r="B1264" t="s">
        <v>227</v>
      </c>
      <c r="C1264">
        <v>6033</v>
      </c>
      <c r="D1264">
        <v>4</v>
      </c>
      <c r="E1264">
        <v>1</v>
      </c>
      <c r="F1264">
        <v>39969</v>
      </c>
      <c r="G1264">
        <v>19</v>
      </c>
      <c r="H1264" t="s">
        <v>717</v>
      </c>
      <c r="I1264">
        <v>4</v>
      </c>
      <c r="J1264">
        <v>0.76</v>
      </c>
      <c r="K1264" t="s">
        <v>754</v>
      </c>
    </row>
    <row r="1265" spans="1:11" ht="15">
      <c r="A1265" t="s">
        <v>716</v>
      </c>
      <c r="B1265" t="s">
        <v>127</v>
      </c>
      <c r="C1265">
        <v>6017</v>
      </c>
      <c r="D1265">
        <v>1</v>
      </c>
      <c r="E1265">
        <v>1</v>
      </c>
      <c r="F1265">
        <v>39967</v>
      </c>
      <c r="G1265">
        <v>10.4</v>
      </c>
      <c r="H1265" t="s">
        <v>717</v>
      </c>
      <c r="I1265">
        <v>4</v>
      </c>
      <c r="J1265">
        <v>0.41600000000000004</v>
      </c>
      <c r="K1265" t="s">
        <v>755</v>
      </c>
    </row>
    <row r="1266" spans="1:11" ht="15">
      <c r="A1266" t="s">
        <v>716</v>
      </c>
      <c r="B1266" t="s">
        <v>127</v>
      </c>
      <c r="C1266">
        <v>6044</v>
      </c>
      <c r="D1266">
        <v>2</v>
      </c>
      <c r="E1266">
        <v>1</v>
      </c>
      <c r="F1266">
        <v>39973</v>
      </c>
      <c r="G1266">
        <v>12.5</v>
      </c>
      <c r="H1266" t="s">
        <v>388</v>
      </c>
      <c r="I1266">
        <v>2</v>
      </c>
      <c r="J1266">
        <v>0.25</v>
      </c>
      <c r="K1266" t="s">
        <v>756</v>
      </c>
    </row>
    <row r="1267" spans="1:11" ht="15">
      <c r="A1267" t="s">
        <v>716</v>
      </c>
      <c r="B1267" t="s">
        <v>93</v>
      </c>
      <c r="C1267">
        <v>6053</v>
      </c>
      <c r="D1267">
        <v>1</v>
      </c>
      <c r="E1267">
        <v>1</v>
      </c>
      <c r="F1267">
        <v>39974</v>
      </c>
      <c r="G1267">
        <v>4.25</v>
      </c>
      <c r="H1267" t="s">
        <v>717</v>
      </c>
      <c r="I1267">
        <v>4</v>
      </c>
      <c r="J1267">
        <v>0.17</v>
      </c>
      <c r="K1267" t="s">
        <v>757</v>
      </c>
    </row>
    <row r="1268" spans="1:11" ht="15">
      <c r="A1268" t="s">
        <v>716</v>
      </c>
      <c r="B1268" t="s">
        <v>93</v>
      </c>
      <c r="C1268">
        <v>6060</v>
      </c>
      <c r="D1268">
        <v>2</v>
      </c>
      <c r="E1268">
        <v>1</v>
      </c>
      <c r="F1268">
        <v>39975</v>
      </c>
      <c r="G1268">
        <v>8.2</v>
      </c>
      <c r="H1268" t="s">
        <v>717</v>
      </c>
      <c r="I1268">
        <v>4</v>
      </c>
      <c r="J1268">
        <v>0.32799999999999996</v>
      </c>
      <c r="K1268" t="s">
        <v>758</v>
      </c>
    </row>
    <row r="1269" spans="1:11" ht="15">
      <c r="A1269" t="s">
        <v>716</v>
      </c>
      <c r="B1269" t="s">
        <v>123</v>
      </c>
      <c r="C1269">
        <v>6145</v>
      </c>
      <c r="D1269">
        <v>1</v>
      </c>
      <c r="E1269">
        <v>1</v>
      </c>
      <c r="F1269">
        <v>39983</v>
      </c>
      <c r="G1269">
        <v>10</v>
      </c>
      <c r="H1269" t="s">
        <v>383</v>
      </c>
      <c r="I1269">
        <v>1</v>
      </c>
      <c r="J1269">
        <v>0.1</v>
      </c>
      <c r="K1269" t="s">
        <v>759</v>
      </c>
    </row>
    <row r="1270" spans="1:11" ht="15">
      <c r="A1270" t="s">
        <v>716</v>
      </c>
      <c r="B1270" t="s">
        <v>123</v>
      </c>
      <c r="C1270">
        <v>6155</v>
      </c>
      <c r="D1270">
        <v>2</v>
      </c>
      <c r="E1270">
        <v>1</v>
      </c>
      <c r="F1270">
        <v>39987</v>
      </c>
      <c r="G1270">
        <v>6</v>
      </c>
      <c r="H1270" t="s">
        <v>383</v>
      </c>
      <c r="I1270">
        <v>1</v>
      </c>
      <c r="J1270">
        <v>0.06</v>
      </c>
      <c r="K1270" t="s">
        <v>760</v>
      </c>
    </row>
    <row r="1271" spans="1:11" ht="15">
      <c r="A1271" t="s">
        <v>716</v>
      </c>
      <c r="B1271" t="s">
        <v>125</v>
      </c>
      <c r="C1271">
        <v>6151</v>
      </c>
      <c r="D1271">
        <v>1</v>
      </c>
      <c r="E1271">
        <v>1</v>
      </c>
      <c r="F1271">
        <v>39984</v>
      </c>
      <c r="G1271">
        <v>9.2</v>
      </c>
      <c r="H1271" t="s">
        <v>355</v>
      </c>
      <c r="I1271">
        <v>4</v>
      </c>
      <c r="J1271">
        <v>0.368</v>
      </c>
      <c r="K1271" t="s">
        <v>761</v>
      </c>
    </row>
    <row r="1272" spans="1:11" ht="15">
      <c r="A1272" t="s">
        <v>716</v>
      </c>
      <c r="B1272" t="s">
        <v>108</v>
      </c>
      <c r="C1272">
        <v>6068</v>
      </c>
      <c r="D1272">
        <v>1</v>
      </c>
      <c r="E1272">
        <v>1</v>
      </c>
      <c r="F1272">
        <v>39975</v>
      </c>
      <c r="G1272">
        <v>2.8</v>
      </c>
      <c r="H1272" t="s">
        <v>717</v>
      </c>
      <c r="I1272">
        <v>4</v>
      </c>
      <c r="J1272">
        <v>0.11199999999999999</v>
      </c>
      <c r="K1272" t="s">
        <v>762</v>
      </c>
    </row>
    <row r="1273" spans="1:11" ht="15">
      <c r="A1273" t="s">
        <v>716</v>
      </c>
      <c r="B1273" t="s">
        <v>108</v>
      </c>
      <c r="C1273">
        <v>6091</v>
      </c>
      <c r="D1273">
        <v>2</v>
      </c>
      <c r="E1273">
        <v>1</v>
      </c>
      <c r="F1273">
        <v>39976</v>
      </c>
      <c r="G1273">
        <v>7.75</v>
      </c>
      <c r="H1273" t="s">
        <v>717</v>
      </c>
      <c r="I1273">
        <v>4</v>
      </c>
      <c r="J1273">
        <v>0.31</v>
      </c>
      <c r="K1273" t="s">
        <v>763</v>
      </c>
    </row>
    <row r="1274" spans="1:11" ht="15">
      <c r="A1274" t="s">
        <v>716</v>
      </c>
      <c r="B1274" t="s">
        <v>108</v>
      </c>
      <c r="C1274">
        <v>6095</v>
      </c>
      <c r="D1274">
        <v>3</v>
      </c>
      <c r="E1274">
        <v>1</v>
      </c>
      <c r="F1274">
        <v>39976</v>
      </c>
      <c r="G1274">
        <v>18.2</v>
      </c>
      <c r="H1274" t="s">
        <v>764</v>
      </c>
      <c r="I1274">
        <v>2</v>
      </c>
      <c r="J1274">
        <v>0.364</v>
      </c>
      <c r="K1274" t="s">
        <v>765</v>
      </c>
    </row>
    <row r="1275" spans="1:11" ht="15">
      <c r="A1275" t="s">
        <v>716</v>
      </c>
      <c r="B1275" t="s">
        <v>108</v>
      </c>
      <c r="C1275">
        <v>6107</v>
      </c>
      <c r="D1275">
        <v>4</v>
      </c>
      <c r="E1275">
        <v>1</v>
      </c>
      <c r="F1275">
        <v>39979</v>
      </c>
      <c r="G1275">
        <v>10.8</v>
      </c>
      <c r="H1275" t="s">
        <v>764</v>
      </c>
      <c r="I1275">
        <v>2</v>
      </c>
      <c r="J1275">
        <v>0.21600000000000003</v>
      </c>
      <c r="K1275" t="s">
        <v>766</v>
      </c>
    </row>
    <row r="1276" spans="1:11" ht="15">
      <c r="A1276" t="s">
        <v>716</v>
      </c>
      <c r="B1276" t="s">
        <v>247</v>
      </c>
      <c r="C1276">
        <v>6018</v>
      </c>
      <c r="D1276">
        <v>1</v>
      </c>
      <c r="E1276">
        <v>1</v>
      </c>
      <c r="F1276">
        <v>39968</v>
      </c>
      <c r="G1276">
        <v>17</v>
      </c>
      <c r="H1276" t="s">
        <v>717</v>
      </c>
      <c r="I1276">
        <v>4</v>
      </c>
      <c r="J1276">
        <v>0.68</v>
      </c>
      <c r="K1276" t="s">
        <v>767</v>
      </c>
    </row>
    <row r="1277" spans="1:11" ht="15">
      <c r="A1277" t="s">
        <v>716</v>
      </c>
      <c r="B1277" t="s">
        <v>247</v>
      </c>
      <c r="C1277">
        <v>6022</v>
      </c>
      <c r="D1277">
        <v>2</v>
      </c>
      <c r="E1277">
        <v>1</v>
      </c>
      <c r="F1277">
        <v>39968</v>
      </c>
      <c r="G1277">
        <v>8</v>
      </c>
      <c r="H1277" t="s">
        <v>396</v>
      </c>
      <c r="I1277">
        <v>3</v>
      </c>
      <c r="J1277">
        <v>0.24</v>
      </c>
      <c r="K1277" t="s">
        <v>768</v>
      </c>
    </row>
    <row r="1278" spans="1:11" ht="15">
      <c r="A1278" t="s">
        <v>716</v>
      </c>
      <c r="B1278" t="s">
        <v>247</v>
      </c>
      <c r="C1278">
        <v>6028</v>
      </c>
      <c r="D1278">
        <v>2</v>
      </c>
      <c r="E1278">
        <v>1</v>
      </c>
      <c r="F1278">
        <v>39969</v>
      </c>
      <c r="G1278">
        <v>8</v>
      </c>
      <c r="H1278" t="s">
        <v>383</v>
      </c>
      <c r="I1278">
        <v>1</v>
      </c>
      <c r="J1278">
        <v>0.08</v>
      </c>
      <c r="K1278" t="s">
        <v>769</v>
      </c>
    </row>
    <row r="1279" spans="1:11" ht="15">
      <c r="A1279" t="s">
        <v>716</v>
      </c>
      <c r="B1279" t="s">
        <v>221</v>
      </c>
      <c r="C1279">
        <v>6021</v>
      </c>
      <c r="D1279">
        <v>1</v>
      </c>
      <c r="E1279">
        <v>1</v>
      </c>
      <c r="F1279">
        <v>39968</v>
      </c>
      <c r="G1279">
        <v>10.3</v>
      </c>
      <c r="H1279" t="s">
        <v>388</v>
      </c>
      <c r="I1279">
        <v>2</v>
      </c>
      <c r="J1279">
        <v>0.20600000000000002</v>
      </c>
      <c r="K1279" t="s">
        <v>770</v>
      </c>
    </row>
    <row r="1280" spans="1:11" ht="15">
      <c r="A1280" t="s">
        <v>716</v>
      </c>
      <c r="B1280" t="s">
        <v>221</v>
      </c>
      <c r="C1280">
        <v>6025</v>
      </c>
      <c r="D1280">
        <v>1</v>
      </c>
      <c r="E1280">
        <v>1</v>
      </c>
      <c r="F1280">
        <v>39969</v>
      </c>
      <c r="G1280">
        <v>11</v>
      </c>
      <c r="H1280" t="s">
        <v>388</v>
      </c>
      <c r="I1280">
        <v>2</v>
      </c>
      <c r="J1280">
        <v>0.22</v>
      </c>
      <c r="K1280" t="s">
        <v>771</v>
      </c>
    </row>
    <row r="1281" spans="1:11" ht="15">
      <c r="A1281" t="s">
        <v>716</v>
      </c>
      <c r="B1281" t="s">
        <v>221</v>
      </c>
      <c r="C1281">
        <v>6026</v>
      </c>
      <c r="D1281">
        <v>2</v>
      </c>
      <c r="E1281">
        <v>1</v>
      </c>
      <c r="F1281">
        <v>39969</v>
      </c>
      <c r="G1281">
        <v>9</v>
      </c>
      <c r="H1281" t="s">
        <v>388</v>
      </c>
      <c r="I1281">
        <v>2</v>
      </c>
      <c r="J1281">
        <v>0.18</v>
      </c>
      <c r="K1281" t="s">
        <v>772</v>
      </c>
    </row>
    <row r="1282" spans="1:11" ht="15">
      <c r="A1282" t="s">
        <v>716</v>
      </c>
      <c r="B1282" t="s">
        <v>221</v>
      </c>
      <c r="C1282">
        <v>6027</v>
      </c>
      <c r="D1282">
        <v>2</v>
      </c>
      <c r="E1282">
        <v>1</v>
      </c>
      <c r="F1282">
        <v>39969</v>
      </c>
      <c r="G1282">
        <v>10.3</v>
      </c>
      <c r="H1282" t="s">
        <v>388</v>
      </c>
      <c r="I1282">
        <v>2</v>
      </c>
      <c r="J1282">
        <v>0.20600000000000002</v>
      </c>
      <c r="K1282" t="s">
        <v>773</v>
      </c>
    </row>
    <row r="1283" spans="1:11" ht="15">
      <c r="A1283" t="s">
        <v>716</v>
      </c>
      <c r="B1283" t="s">
        <v>221</v>
      </c>
      <c r="C1283">
        <v>6031</v>
      </c>
      <c r="D1283">
        <v>3</v>
      </c>
      <c r="E1283">
        <v>1</v>
      </c>
      <c r="F1283">
        <v>39969</v>
      </c>
      <c r="G1283">
        <v>9.3</v>
      </c>
      <c r="H1283" t="s">
        <v>388</v>
      </c>
      <c r="I1283">
        <v>2</v>
      </c>
      <c r="J1283">
        <v>0.18600000000000003</v>
      </c>
      <c r="K1283" t="s">
        <v>774</v>
      </c>
    </row>
    <row r="1284" spans="1:11" ht="15">
      <c r="A1284" t="s">
        <v>716</v>
      </c>
      <c r="B1284" t="s">
        <v>221</v>
      </c>
      <c r="C1284">
        <v>6032</v>
      </c>
      <c r="D1284">
        <v>3</v>
      </c>
      <c r="E1284">
        <v>1</v>
      </c>
      <c r="F1284">
        <v>39969</v>
      </c>
      <c r="G1284">
        <v>8.3</v>
      </c>
      <c r="H1284" t="s">
        <v>388</v>
      </c>
      <c r="I1284">
        <v>2</v>
      </c>
      <c r="J1284">
        <v>0.166</v>
      </c>
      <c r="K1284" t="s">
        <v>775</v>
      </c>
    </row>
    <row r="1285" spans="1:11" ht="15">
      <c r="A1285" t="s">
        <v>716</v>
      </c>
      <c r="B1285" t="s">
        <v>221</v>
      </c>
      <c r="C1285">
        <v>6034</v>
      </c>
      <c r="D1285">
        <v>4</v>
      </c>
      <c r="E1285">
        <v>1</v>
      </c>
      <c r="F1285">
        <v>39972</v>
      </c>
      <c r="G1285">
        <v>8.3</v>
      </c>
      <c r="H1285" t="s">
        <v>388</v>
      </c>
      <c r="I1285">
        <v>2</v>
      </c>
      <c r="J1285">
        <v>0.166</v>
      </c>
      <c r="K1285" t="s">
        <v>776</v>
      </c>
    </row>
    <row r="1286" spans="1:11" ht="15">
      <c r="A1286" t="s">
        <v>716</v>
      </c>
      <c r="B1286" t="s">
        <v>221</v>
      </c>
      <c r="C1286">
        <v>6036</v>
      </c>
      <c r="D1286">
        <v>4</v>
      </c>
      <c r="E1286">
        <v>1</v>
      </c>
      <c r="F1286">
        <v>39972</v>
      </c>
      <c r="G1286">
        <v>9</v>
      </c>
      <c r="H1286" t="s">
        <v>388</v>
      </c>
      <c r="I1286">
        <v>2</v>
      </c>
      <c r="J1286">
        <v>0.18</v>
      </c>
      <c r="K1286" t="s">
        <v>777</v>
      </c>
    </row>
    <row r="1287" spans="1:11" ht="15">
      <c r="A1287" t="s">
        <v>716</v>
      </c>
      <c r="B1287" t="s">
        <v>83</v>
      </c>
      <c r="C1287">
        <v>6042</v>
      </c>
      <c r="D1287">
        <v>1</v>
      </c>
      <c r="E1287">
        <v>1</v>
      </c>
      <c r="F1287">
        <v>39973</v>
      </c>
      <c r="G1287">
        <v>7.4</v>
      </c>
      <c r="H1287" t="s">
        <v>717</v>
      </c>
      <c r="I1287">
        <v>4</v>
      </c>
      <c r="J1287">
        <v>0.29600000000000004</v>
      </c>
      <c r="K1287" t="s">
        <v>778</v>
      </c>
    </row>
    <row r="1288" spans="1:11" ht="15">
      <c r="A1288" t="s">
        <v>716</v>
      </c>
      <c r="B1288" t="s">
        <v>298</v>
      </c>
      <c r="C1288">
        <v>6051</v>
      </c>
      <c r="D1288">
        <v>1</v>
      </c>
      <c r="E1288">
        <v>1</v>
      </c>
      <c r="F1288">
        <v>39974</v>
      </c>
      <c r="G1288">
        <v>21.8</v>
      </c>
      <c r="H1288" t="s">
        <v>779</v>
      </c>
      <c r="I1288">
        <v>4</v>
      </c>
      <c r="J1288">
        <v>0.872</v>
      </c>
      <c r="K1288" t="s">
        <v>780</v>
      </c>
    </row>
    <row r="1289" spans="1:11" ht="15">
      <c r="A1289" t="s">
        <v>716</v>
      </c>
      <c r="B1289" t="s">
        <v>298</v>
      </c>
      <c r="C1289">
        <v>6057</v>
      </c>
      <c r="D1289">
        <v>2</v>
      </c>
      <c r="E1289">
        <v>1</v>
      </c>
      <c r="F1289">
        <v>39974</v>
      </c>
      <c r="G1289">
        <v>8.2</v>
      </c>
      <c r="H1289" t="s">
        <v>717</v>
      </c>
      <c r="I1289">
        <v>3.5</v>
      </c>
      <c r="J1289">
        <v>0.287</v>
      </c>
      <c r="K1289" t="s">
        <v>781</v>
      </c>
    </row>
    <row r="1290" spans="1:11" ht="15">
      <c r="A1290" t="s">
        <v>716</v>
      </c>
      <c r="B1290" t="s">
        <v>298</v>
      </c>
      <c r="C1290">
        <v>6072</v>
      </c>
      <c r="D1290">
        <v>3</v>
      </c>
      <c r="E1290">
        <v>1</v>
      </c>
      <c r="F1290">
        <v>39975</v>
      </c>
      <c r="G1290">
        <v>5.4</v>
      </c>
      <c r="H1290" t="s">
        <v>388</v>
      </c>
      <c r="I1290">
        <v>2</v>
      </c>
      <c r="J1290">
        <v>0.10800000000000001</v>
      </c>
      <c r="K1290" t="s">
        <v>782</v>
      </c>
    </row>
    <row r="1291" spans="1:11" ht="15">
      <c r="A1291" t="s">
        <v>716</v>
      </c>
      <c r="B1291" t="s">
        <v>298</v>
      </c>
      <c r="C1291">
        <v>6092</v>
      </c>
      <c r="D1291">
        <v>4</v>
      </c>
      <c r="E1291">
        <v>1</v>
      </c>
      <c r="F1291">
        <v>39976</v>
      </c>
      <c r="G1291">
        <v>15.4</v>
      </c>
      <c r="H1291" t="s">
        <v>388</v>
      </c>
      <c r="I1291">
        <v>2</v>
      </c>
      <c r="J1291">
        <v>0.308</v>
      </c>
      <c r="K1291" t="s">
        <v>782</v>
      </c>
    </row>
    <row r="1292" spans="1:11" ht="15">
      <c r="A1292" t="s">
        <v>716</v>
      </c>
      <c r="B1292" t="s">
        <v>298</v>
      </c>
      <c r="C1292">
        <v>6096</v>
      </c>
      <c r="D1292">
        <v>5</v>
      </c>
      <c r="E1292">
        <v>1</v>
      </c>
      <c r="F1292">
        <v>39976</v>
      </c>
      <c r="G1292">
        <v>13</v>
      </c>
      <c r="H1292" t="s">
        <v>388</v>
      </c>
      <c r="I1292">
        <v>2</v>
      </c>
      <c r="J1292">
        <v>0.26</v>
      </c>
      <c r="K1292" t="s">
        <v>783</v>
      </c>
    </row>
    <row r="1293" spans="1:11" ht="15">
      <c r="A1293" t="s">
        <v>716</v>
      </c>
      <c r="B1293" t="s">
        <v>298</v>
      </c>
      <c r="C1293">
        <v>6099</v>
      </c>
      <c r="D1293">
        <v>6</v>
      </c>
      <c r="E1293">
        <v>1</v>
      </c>
      <c r="F1293">
        <v>39979</v>
      </c>
      <c r="G1293">
        <v>26.7</v>
      </c>
      <c r="H1293" t="s">
        <v>749</v>
      </c>
      <c r="I1293">
        <v>0.25</v>
      </c>
      <c r="J1293">
        <v>0.06675</v>
      </c>
      <c r="K1293" t="s">
        <v>784</v>
      </c>
    </row>
    <row r="1294" spans="1:11" ht="15">
      <c r="A1294" t="s">
        <v>716</v>
      </c>
      <c r="B1294" t="s">
        <v>298</v>
      </c>
      <c r="C1294">
        <v>6127</v>
      </c>
      <c r="D1294">
        <v>7</v>
      </c>
      <c r="E1294">
        <v>1</v>
      </c>
      <c r="F1294">
        <v>39982</v>
      </c>
      <c r="G1294">
        <v>17</v>
      </c>
      <c r="H1294" t="s">
        <v>785</v>
      </c>
      <c r="I1294">
        <v>0.13</v>
      </c>
      <c r="J1294">
        <v>0.0221</v>
      </c>
      <c r="K1294" t="s">
        <v>786</v>
      </c>
    </row>
    <row r="1295" spans="1:11" ht="15">
      <c r="A1295" t="s">
        <v>716</v>
      </c>
      <c r="B1295" t="s">
        <v>787</v>
      </c>
      <c r="C1295">
        <v>6168</v>
      </c>
      <c r="D1295">
        <v>1</v>
      </c>
      <c r="E1295">
        <v>1</v>
      </c>
      <c r="F1295">
        <v>39996</v>
      </c>
      <c r="G1295">
        <v>16.4</v>
      </c>
      <c r="H1295" t="s">
        <v>788</v>
      </c>
      <c r="I1295">
        <v>1.56</v>
      </c>
      <c r="J1295">
        <v>0.25583999999999996</v>
      </c>
      <c r="K1295" t="s">
        <v>789</v>
      </c>
    </row>
    <row r="1296" spans="1:11" ht="15">
      <c r="A1296" t="s">
        <v>716</v>
      </c>
      <c r="B1296" t="s">
        <v>787</v>
      </c>
      <c r="C1296">
        <v>6178</v>
      </c>
      <c r="D1296">
        <v>2</v>
      </c>
      <c r="E1296">
        <v>1</v>
      </c>
      <c r="F1296">
        <v>40001</v>
      </c>
      <c r="G1296">
        <v>4.8</v>
      </c>
      <c r="H1296" t="s">
        <v>788</v>
      </c>
      <c r="I1296">
        <v>1.56</v>
      </c>
      <c r="J1296">
        <v>0.07488</v>
      </c>
      <c r="K1296" t="s">
        <v>790</v>
      </c>
    </row>
    <row r="1297" spans="1:11" ht="15">
      <c r="A1297" t="s">
        <v>716</v>
      </c>
      <c r="B1297" t="s">
        <v>787</v>
      </c>
      <c r="C1297">
        <v>6179</v>
      </c>
      <c r="D1297">
        <v>3</v>
      </c>
      <c r="E1297">
        <v>1</v>
      </c>
      <c r="F1297">
        <v>40001</v>
      </c>
      <c r="G1297">
        <v>11</v>
      </c>
      <c r="H1297" t="s">
        <v>788</v>
      </c>
      <c r="I1297">
        <v>1.56</v>
      </c>
      <c r="J1297">
        <v>0.1716</v>
      </c>
      <c r="K1297" t="s">
        <v>791</v>
      </c>
    </row>
    <row r="1298" spans="1:11" ht="15">
      <c r="A1298" t="s">
        <v>716</v>
      </c>
      <c r="B1298" t="s">
        <v>792</v>
      </c>
      <c r="C1298">
        <v>6167</v>
      </c>
      <c r="D1298">
        <v>1</v>
      </c>
      <c r="E1298">
        <v>1</v>
      </c>
      <c r="F1298">
        <v>39995</v>
      </c>
      <c r="G1298">
        <v>3</v>
      </c>
      <c r="H1298" t="s">
        <v>793</v>
      </c>
      <c r="I1298">
        <v>1.4</v>
      </c>
      <c r="J1298">
        <v>0.041999999999999996</v>
      </c>
      <c r="K1298" t="s">
        <v>794</v>
      </c>
    </row>
    <row r="1299" spans="1:11" ht="15">
      <c r="A1299" t="s">
        <v>716</v>
      </c>
      <c r="B1299" t="s">
        <v>792</v>
      </c>
      <c r="C1299">
        <v>6169</v>
      </c>
      <c r="D1299">
        <v>2</v>
      </c>
      <c r="E1299">
        <v>1</v>
      </c>
      <c r="F1299">
        <v>39996</v>
      </c>
      <c r="G1299">
        <v>3.4</v>
      </c>
      <c r="H1299" t="s">
        <v>793</v>
      </c>
      <c r="I1299">
        <v>1.4</v>
      </c>
      <c r="J1299">
        <v>0.0476</v>
      </c>
      <c r="K1299" t="s">
        <v>795</v>
      </c>
    </row>
    <row r="1300" spans="1:11" ht="15">
      <c r="A1300" t="s">
        <v>716</v>
      </c>
      <c r="B1300" t="s">
        <v>792</v>
      </c>
      <c r="C1300">
        <v>6170</v>
      </c>
      <c r="D1300">
        <v>3</v>
      </c>
      <c r="E1300">
        <v>2</v>
      </c>
      <c r="F1300">
        <v>39996</v>
      </c>
      <c r="G1300">
        <v>18.2</v>
      </c>
      <c r="H1300" t="s">
        <v>796</v>
      </c>
      <c r="I1300">
        <v>0.36000000000000004</v>
      </c>
      <c r="J1300">
        <v>0.06552000000000001</v>
      </c>
      <c r="K1300" t="s">
        <v>797</v>
      </c>
    </row>
    <row r="1301" spans="1:11" ht="15">
      <c r="A1301" t="s">
        <v>716</v>
      </c>
      <c r="B1301" t="s">
        <v>792</v>
      </c>
      <c r="C1301">
        <v>6171</v>
      </c>
      <c r="D1301">
        <v>4</v>
      </c>
      <c r="E1301">
        <v>3</v>
      </c>
      <c r="F1301">
        <v>40000</v>
      </c>
      <c r="G1301">
        <v>7</v>
      </c>
      <c r="H1301" t="s">
        <v>796</v>
      </c>
      <c r="I1301">
        <v>0.36000000000000004</v>
      </c>
      <c r="J1301">
        <v>0.025200000000000004</v>
      </c>
      <c r="K1301" t="s">
        <v>798</v>
      </c>
    </row>
    <row r="1302" spans="1:11" ht="15">
      <c r="A1302" t="s">
        <v>716</v>
      </c>
      <c r="B1302" t="s">
        <v>792</v>
      </c>
      <c r="C1302">
        <v>6172</v>
      </c>
      <c r="D1302">
        <v>5</v>
      </c>
      <c r="E1302">
        <v>3</v>
      </c>
      <c r="F1302">
        <v>40000</v>
      </c>
      <c r="G1302">
        <v>16</v>
      </c>
      <c r="H1302" t="s">
        <v>799</v>
      </c>
      <c r="I1302">
        <v>0.35</v>
      </c>
      <c r="J1302">
        <v>0.055999999999999994</v>
      </c>
      <c r="K1302" t="s">
        <v>800</v>
      </c>
    </row>
    <row r="1303" spans="1:11" ht="15">
      <c r="A1303" t="s">
        <v>716</v>
      </c>
      <c r="B1303" t="s">
        <v>792</v>
      </c>
      <c r="C1303">
        <v>6173</v>
      </c>
      <c r="D1303">
        <v>6</v>
      </c>
      <c r="E1303">
        <v>3</v>
      </c>
      <c r="F1303">
        <v>40000</v>
      </c>
      <c r="G1303">
        <v>13.4</v>
      </c>
      <c r="H1303" t="s">
        <v>799</v>
      </c>
      <c r="I1303">
        <v>0.35</v>
      </c>
      <c r="J1303">
        <v>0.0469</v>
      </c>
      <c r="K1303" t="s">
        <v>801</v>
      </c>
    </row>
    <row r="1304" spans="1:11" ht="15">
      <c r="A1304" t="s">
        <v>716</v>
      </c>
      <c r="B1304" t="s">
        <v>792</v>
      </c>
      <c r="C1304">
        <v>6174</v>
      </c>
      <c r="D1304">
        <v>7</v>
      </c>
      <c r="E1304">
        <v>4</v>
      </c>
      <c r="F1304">
        <v>40000</v>
      </c>
      <c r="G1304">
        <v>5.6</v>
      </c>
      <c r="H1304" t="s">
        <v>796</v>
      </c>
      <c r="I1304">
        <v>0.36000000000000004</v>
      </c>
      <c r="J1304">
        <v>0.02016</v>
      </c>
      <c r="K1304" t="s">
        <v>802</v>
      </c>
    </row>
    <row r="1305" spans="1:11" ht="15">
      <c r="A1305" t="s">
        <v>716</v>
      </c>
      <c r="B1305" t="s">
        <v>792</v>
      </c>
      <c r="C1305">
        <v>6175</v>
      </c>
      <c r="D1305">
        <v>8</v>
      </c>
      <c r="E1305">
        <v>4</v>
      </c>
      <c r="F1305">
        <v>40000</v>
      </c>
      <c r="G1305">
        <v>28.6</v>
      </c>
      <c r="H1305" t="s">
        <v>796</v>
      </c>
      <c r="I1305">
        <v>0.36000000000000004</v>
      </c>
      <c r="J1305">
        <v>0.10296000000000002</v>
      </c>
      <c r="K1305" t="s">
        <v>803</v>
      </c>
    </row>
    <row r="1306" spans="1:11" ht="15">
      <c r="A1306" t="s">
        <v>716</v>
      </c>
      <c r="B1306" t="s">
        <v>792</v>
      </c>
      <c r="C1306">
        <v>6176</v>
      </c>
      <c r="D1306">
        <v>9</v>
      </c>
      <c r="E1306">
        <v>4</v>
      </c>
      <c r="F1306">
        <v>40001</v>
      </c>
      <c r="G1306">
        <v>16.2</v>
      </c>
      <c r="H1306" t="s">
        <v>799</v>
      </c>
      <c r="I1306">
        <v>0.35</v>
      </c>
      <c r="J1306">
        <v>0.0567</v>
      </c>
      <c r="K1306" t="s">
        <v>804</v>
      </c>
    </row>
    <row r="1307" spans="1:11" ht="15">
      <c r="A1307" t="s">
        <v>716</v>
      </c>
      <c r="B1307" t="s">
        <v>792</v>
      </c>
      <c r="C1307">
        <v>6177</v>
      </c>
      <c r="D1307">
        <v>10</v>
      </c>
      <c r="E1307">
        <v>5</v>
      </c>
      <c r="F1307">
        <v>40001</v>
      </c>
      <c r="G1307">
        <v>18.6</v>
      </c>
      <c r="H1307" t="s">
        <v>805</v>
      </c>
      <c r="I1307">
        <v>0.17</v>
      </c>
      <c r="J1307">
        <v>0.03162000000000001</v>
      </c>
      <c r="K1307" t="s">
        <v>806</v>
      </c>
    </row>
    <row r="1308" spans="1:11" ht="15">
      <c r="A1308" t="s">
        <v>716</v>
      </c>
      <c r="B1308" t="s">
        <v>807</v>
      </c>
      <c r="C1308">
        <v>6163</v>
      </c>
      <c r="D1308">
        <v>1</v>
      </c>
      <c r="E1308">
        <v>1</v>
      </c>
      <c r="F1308">
        <v>39994</v>
      </c>
      <c r="G1308">
        <v>29.8</v>
      </c>
      <c r="H1308" t="s">
        <v>808</v>
      </c>
      <c r="I1308">
        <v>0.2166</v>
      </c>
      <c r="J1308">
        <v>0.06454679999999999</v>
      </c>
      <c r="K1308" t="s">
        <v>809</v>
      </c>
    </row>
    <row r="1309" spans="1:11" ht="15">
      <c r="A1309" t="s">
        <v>716</v>
      </c>
      <c r="B1309" t="s">
        <v>807</v>
      </c>
      <c r="C1309">
        <v>6165</v>
      </c>
      <c r="D1309">
        <v>2</v>
      </c>
      <c r="E1309">
        <v>2</v>
      </c>
      <c r="F1309">
        <v>39995</v>
      </c>
      <c r="G1309">
        <v>20.2</v>
      </c>
      <c r="H1309" t="s">
        <v>808</v>
      </c>
      <c r="I1309">
        <v>0.2166</v>
      </c>
      <c r="J1309">
        <v>0.04375319999999999</v>
      </c>
      <c r="K1309" t="s">
        <v>810</v>
      </c>
    </row>
    <row r="1310" spans="1:11" ht="15">
      <c r="A1310" t="s">
        <v>716</v>
      </c>
      <c r="B1310" t="s">
        <v>811</v>
      </c>
      <c r="C1310">
        <v>6164</v>
      </c>
      <c r="D1310">
        <v>1</v>
      </c>
      <c r="E1310">
        <v>1</v>
      </c>
      <c r="F1310">
        <v>39994</v>
      </c>
      <c r="G1310">
        <v>5.8</v>
      </c>
      <c r="H1310" t="s">
        <v>812</v>
      </c>
      <c r="I1310">
        <v>0.45080000000000003</v>
      </c>
      <c r="J1310">
        <v>0.0261464</v>
      </c>
      <c r="K1310" t="s">
        <v>813</v>
      </c>
    </row>
    <row r="1311" spans="1:11" ht="15">
      <c r="A1311" t="s">
        <v>716</v>
      </c>
      <c r="B1311" t="s">
        <v>811</v>
      </c>
      <c r="C1311">
        <v>6166</v>
      </c>
      <c r="D1311">
        <v>2</v>
      </c>
      <c r="E1311">
        <v>2</v>
      </c>
      <c r="F1311">
        <v>39995</v>
      </c>
      <c r="G1311">
        <v>16.8</v>
      </c>
      <c r="H1311" t="s">
        <v>812</v>
      </c>
      <c r="I1311">
        <v>0.45080000000000003</v>
      </c>
      <c r="J1311">
        <v>0.07573440000000001</v>
      </c>
      <c r="K1311" t="s">
        <v>814</v>
      </c>
    </row>
    <row r="1312" spans="1:11" ht="15">
      <c r="A1312" t="s">
        <v>815</v>
      </c>
      <c r="B1312" t="s">
        <v>91</v>
      </c>
      <c r="C1312">
        <v>6005</v>
      </c>
      <c r="D1312">
        <v>1</v>
      </c>
      <c r="E1312" t="s">
        <v>14</v>
      </c>
      <c r="G1312">
        <v>21.2</v>
      </c>
      <c r="H1312" t="s">
        <v>717</v>
      </c>
      <c r="I1312">
        <v>4</v>
      </c>
      <c r="J1312">
        <f>(G1312/100)*I1312</f>
        <v>0.848</v>
      </c>
      <c r="K1312" t="s">
        <v>821</v>
      </c>
    </row>
    <row r="1313" spans="1:11" ht="15">
      <c r="A1313" t="s">
        <v>815</v>
      </c>
      <c r="B1313" t="s">
        <v>74</v>
      </c>
      <c r="C1313">
        <v>6006</v>
      </c>
      <c r="D1313">
        <v>1</v>
      </c>
      <c r="E1313" t="s">
        <v>14</v>
      </c>
      <c r="G1313">
        <v>49.4</v>
      </c>
      <c r="H1313" t="s">
        <v>717</v>
      </c>
      <c r="I1313">
        <v>4</v>
      </c>
      <c r="J1313">
        <f aca="true" t="shared" si="19" ref="J1313:J1372">(G1313/100)*I1313</f>
        <v>1.976</v>
      </c>
      <c r="K1313" t="s">
        <v>821</v>
      </c>
    </row>
    <row r="1314" spans="1:11" ht="15">
      <c r="A1314" t="s">
        <v>815</v>
      </c>
      <c r="B1314" t="s">
        <v>127</v>
      </c>
      <c r="C1314">
        <v>6007</v>
      </c>
      <c r="D1314">
        <v>1</v>
      </c>
      <c r="E1314" t="s">
        <v>14</v>
      </c>
      <c r="G1314">
        <v>5</v>
      </c>
      <c r="H1314" t="s">
        <v>717</v>
      </c>
      <c r="I1314">
        <v>4</v>
      </c>
      <c r="J1314">
        <f t="shared" si="19"/>
        <v>0.2</v>
      </c>
      <c r="K1314" t="s">
        <v>822</v>
      </c>
    </row>
    <row r="1315" spans="1:11" ht="15">
      <c r="A1315" t="s">
        <v>815</v>
      </c>
      <c r="B1315" t="s">
        <v>221</v>
      </c>
      <c r="C1315">
        <v>6008</v>
      </c>
      <c r="D1315">
        <v>1</v>
      </c>
      <c r="E1315" t="s">
        <v>14</v>
      </c>
      <c r="G1315">
        <v>10.25</v>
      </c>
      <c r="H1315" t="s">
        <v>823</v>
      </c>
      <c r="I1315">
        <f>1.5*2.5</f>
        <v>3.75</v>
      </c>
      <c r="J1315">
        <f t="shared" si="19"/>
        <v>0.38437499999999997</v>
      </c>
      <c r="K1315" t="s">
        <v>824</v>
      </c>
    </row>
    <row r="1316" spans="1:11" ht="15">
      <c r="A1316" t="s">
        <v>815</v>
      </c>
      <c r="B1316" t="s">
        <v>244</v>
      </c>
      <c r="C1316">
        <v>6009</v>
      </c>
      <c r="D1316">
        <v>1</v>
      </c>
      <c r="E1316" t="s">
        <v>14</v>
      </c>
      <c r="G1316">
        <v>6.8</v>
      </c>
      <c r="H1316" t="s">
        <v>717</v>
      </c>
      <c r="I1316">
        <v>4</v>
      </c>
      <c r="J1316">
        <f t="shared" si="19"/>
        <v>0.272</v>
      </c>
      <c r="K1316" t="s">
        <v>825</v>
      </c>
    </row>
    <row r="1317" spans="1:11" ht="15">
      <c r="A1317" t="s">
        <v>815</v>
      </c>
      <c r="B1317" t="s">
        <v>434</v>
      </c>
      <c r="C1317">
        <v>6010</v>
      </c>
      <c r="D1317">
        <v>1</v>
      </c>
      <c r="E1317" t="s">
        <v>14</v>
      </c>
      <c r="G1317">
        <v>17.6</v>
      </c>
      <c r="H1317" t="s">
        <v>717</v>
      </c>
      <c r="I1317">
        <v>4</v>
      </c>
      <c r="J1317">
        <f t="shared" si="19"/>
        <v>0.7040000000000001</v>
      </c>
      <c r="K1317" t="s">
        <v>826</v>
      </c>
    </row>
    <row r="1318" spans="1:11" ht="15">
      <c r="A1318" t="s">
        <v>815</v>
      </c>
      <c r="B1318" t="s">
        <v>221</v>
      </c>
      <c r="C1318">
        <v>6011</v>
      </c>
      <c r="D1318">
        <v>1</v>
      </c>
      <c r="E1318" t="s">
        <v>14</v>
      </c>
      <c r="G1318">
        <v>36</v>
      </c>
      <c r="H1318" t="s">
        <v>405</v>
      </c>
      <c r="I1318">
        <f>0.5*0.5</f>
        <v>0.25</v>
      </c>
      <c r="J1318">
        <f t="shared" si="19"/>
        <v>0.09</v>
      </c>
      <c r="K1318" t="s">
        <v>827</v>
      </c>
    </row>
    <row r="1319" spans="1:10" ht="15">
      <c r="A1319" t="s">
        <v>815</v>
      </c>
      <c r="B1319" t="s">
        <v>434</v>
      </c>
      <c r="C1319">
        <v>6038</v>
      </c>
      <c r="D1319">
        <v>2</v>
      </c>
      <c r="E1319" t="s">
        <v>14</v>
      </c>
      <c r="G1319">
        <v>7.8</v>
      </c>
      <c r="H1319" t="s">
        <v>717</v>
      </c>
      <c r="I1319">
        <v>4</v>
      </c>
      <c r="J1319">
        <f t="shared" si="19"/>
        <v>0.312</v>
      </c>
    </row>
    <row r="1320" spans="1:11" ht="15">
      <c r="A1320" t="s">
        <v>815</v>
      </c>
      <c r="B1320" t="s">
        <v>221</v>
      </c>
      <c r="C1320">
        <v>6039</v>
      </c>
      <c r="D1320">
        <v>2</v>
      </c>
      <c r="E1320" t="s">
        <v>14</v>
      </c>
      <c r="G1320">
        <v>12.25</v>
      </c>
      <c r="H1320" t="s">
        <v>823</v>
      </c>
      <c r="I1320">
        <f>1.5*2.5</f>
        <v>3.75</v>
      </c>
      <c r="J1320">
        <f t="shared" si="19"/>
        <v>0.459375</v>
      </c>
      <c r="K1320" t="s">
        <v>828</v>
      </c>
    </row>
    <row r="1321" spans="1:11" ht="15">
      <c r="A1321" t="s">
        <v>815</v>
      </c>
      <c r="B1321" t="s">
        <v>244</v>
      </c>
      <c r="C1321">
        <v>6040</v>
      </c>
      <c r="D1321">
        <v>2</v>
      </c>
      <c r="E1321" t="s">
        <v>14</v>
      </c>
      <c r="G1321">
        <v>5.4</v>
      </c>
      <c r="H1321" t="s">
        <v>717</v>
      </c>
      <c r="I1321">
        <v>4</v>
      </c>
      <c r="J1321">
        <f t="shared" si="19"/>
        <v>0.21600000000000003</v>
      </c>
      <c r="K1321" t="s">
        <v>829</v>
      </c>
    </row>
    <row r="1322" spans="1:11" ht="15">
      <c r="A1322" t="s">
        <v>815</v>
      </c>
      <c r="B1322" t="s">
        <v>245</v>
      </c>
      <c r="C1322">
        <v>6041</v>
      </c>
      <c r="D1322">
        <v>1</v>
      </c>
      <c r="E1322" t="s">
        <v>14</v>
      </c>
      <c r="G1322">
        <v>5.6</v>
      </c>
      <c r="H1322" t="s">
        <v>717</v>
      </c>
      <c r="I1322">
        <v>4</v>
      </c>
      <c r="J1322">
        <f t="shared" si="19"/>
        <v>0.22399999999999998</v>
      </c>
      <c r="K1322" t="s">
        <v>830</v>
      </c>
    </row>
    <row r="1323" spans="1:11" ht="15">
      <c r="A1323" t="s">
        <v>815</v>
      </c>
      <c r="B1323" t="s">
        <v>244</v>
      </c>
      <c r="C1323">
        <v>6045</v>
      </c>
      <c r="D1323">
        <v>3</v>
      </c>
      <c r="E1323" t="s">
        <v>29</v>
      </c>
      <c r="G1323">
        <v>11.2</v>
      </c>
      <c r="H1323" t="s">
        <v>717</v>
      </c>
      <c r="I1323">
        <v>4</v>
      </c>
      <c r="J1323">
        <f t="shared" si="19"/>
        <v>0.44799999999999995</v>
      </c>
      <c r="K1323" t="s">
        <v>831</v>
      </c>
    </row>
    <row r="1324" spans="1:11" ht="15">
      <c r="A1324" t="s">
        <v>815</v>
      </c>
      <c r="B1324" t="s">
        <v>20</v>
      </c>
      <c r="C1324">
        <v>6200</v>
      </c>
      <c r="D1324">
        <v>1</v>
      </c>
      <c r="E1324" t="s">
        <v>14</v>
      </c>
      <c r="G1324">
        <v>14.5</v>
      </c>
      <c r="H1324" t="s">
        <v>52</v>
      </c>
      <c r="I1324">
        <v>2</v>
      </c>
      <c r="J1324">
        <f t="shared" si="19"/>
        <v>0.29</v>
      </c>
      <c r="K1324" t="s">
        <v>832</v>
      </c>
    </row>
    <row r="1325" spans="1:11" ht="15">
      <c r="A1325" t="s">
        <v>815</v>
      </c>
      <c r="B1325" t="s">
        <v>93</v>
      </c>
      <c r="C1325">
        <v>6201</v>
      </c>
      <c r="D1325">
        <v>1</v>
      </c>
      <c r="E1325" t="s">
        <v>14</v>
      </c>
      <c r="G1325">
        <v>8</v>
      </c>
      <c r="H1325" t="s">
        <v>833</v>
      </c>
      <c r="I1325">
        <f>1.75*2</f>
        <v>3.5</v>
      </c>
      <c r="J1325">
        <f t="shared" si="19"/>
        <v>0.28</v>
      </c>
      <c r="K1325" t="s">
        <v>834</v>
      </c>
    </row>
    <row r="1326" spans="1:11" ht="15">
      <c r="A1326" t="s">
        <v>815</v>
      </c>
      <c r="B1326" t="s">
        <v>83</v>
      </c>
      <c r="C1326">
        <v>6202</v>
      </c>
      <c r="D1326">
        <v>1</v>
      </c>
      <c r="E1326" t="s">
        <v>14</v>
      </c>
      <c r="G1326">
        <v>1.25</v>
      </c>
      <c r="H1326" t="s">
        <v>717</v>
      </c>
      <c r="I1326">
        <v>4</v>
      </c>
      <c r="J1326">
        <f t="shared" si="19"/>
        <v>0.05</v>
      </c>
      <c r="K1326" t="s">
        <v>835</v>
      </c>
    </row>
    <row r="1327" spans="1:11" ht="15">
      <c r="A1327" t="s">
        <v>815</v>
      </c>
      <c r="B1327" t="s">
        <v>245</v>
      </c>
      <c r="C1327">
        <v>6203</v>
      </c>
      <c r="D1327">
        <v>2</v>
      </c>
      <c r="E1327" t="s">
        <v>14</v>
      </c>
      <c r="G1327">
        <v>23.2</v>
      </c>
      <c r="H1327" t="s">
        <v>717</v>
      </c>
      <c r="I1327">
        <v>4</v>
      </c>
      <c r="J1327">
        <f t="shared" si="19"/>
        <v>0.9279999999999999</v>
      </c>
      <c r="K1327" t="s">
        <v>836</v>
      </c>
    </row>
    <row r="1328" spans="1:11" ht="15">
      <c r="A1328" t="s">
        <v>815</v>
      </c>
      <c r="B1328" t="s">
        <v>244</v>
      </c>
      <c r="C1328">
        <v>6204</v>
      </c>
      <c r="D1328">
        <v>4</v>
      </c>
      <c r="E1328" t="s">
        <v>141</v>
      </c>
      <c r="G1328">
        <v>11.4</v>
      </c>
      <c r="H1328" t="s">
        <v>717</v>
      </c>
      <c r="I1328">
        <v>4</v>
      </c>
      <c r="J1328">
        <f t="shared" si="19"/>
        <v>0.456</v>
      </c>
      <c r="K1328" t="s">
        <v>837</v>
      </c>
    </row>
    <row r="1329" spans="1:11" ht="15">
      <c r="A1329" t="s">
        <v>815</v>
      </c>
      <c r="B1329" t="s">
        <v>93</v>
      </c>
      <c r="C1329">
        <v>6205</v>
      </c>
      <c r="D1329">
        <v>1</v>
      </c>
      <c r="E1329" t="s">
        <v>14</v>
      </c>
      <c r="G1329">
        <v>12</v>
      </c>
      <c r="H1329" t="s">
        <v>838</v>
      </c>
      <c r="I1329">
        <f>0.5*1</f>
        <v>0.5</v>
      </c>
      <c r="J1329">
        <f t="shared" si="19"/>
        <v>0.06</v>
      </c>
      <c r="K1329" t="s">
        <v>839</v>
      </c>
    </row>
    <row r="1330" spans="1:11" ht="15">
      <c r="A1330" t="s">
        <v>815</v>
      </c>
      <c r="B1330" t="s">
        <v>20</v>
      </c>
      <c r="C1330">
        <v>6206</v>
      </c>
      <c r="D1330">
        <v>1</v>
      </c>
      <c r="E1330" t="s">
        <v>14</v>
      </c>
      <c r="G1330">
        <v>8</v>
      </c>
      <c r="H1330" t="s">
        <v>52</v>
      </c>
      <c r="I1330">
        <v>2</v>
      </c>
      <c r="J1330">
        <f t="shared" si="19"/>
        <v>0.16</v>
      </c>
      <c r="K1330" t="s">
        <v>840</v>
      </c>
    </row>
    <row r="1331" spans="1:11" ht="15">
      <c r="A1331" t="s">
        <v>815</v>
      </c>
      <c r="B1331" t="s">
        <v>434</v>
      </c>
      <c r="C1331">
        <v>6207</v>
      </c>
      <c r="D1331">
        <v>3</v>
      </c>
      <c r="E1331" t="s">
        <v>14</v>
      </c>
      <c r="G1331">
        <v>19.2</v>
      </c>
      <c r="H1331" t="s">
        <v>717</v>
      </c>
      <c r="I1331">
        <v>4</v>
      </c>
      <c r="J1331">
        <f t="shared" si="19"/>
        <v>0.768</v>
      </c>
      <c r="K1331" t="s">
        <v>841</v>
      </c>
    </row>
    <row r="1332" spans="1:11" ht="15">
      <c r="A1332" t="s">
        <v>815</v>
      </c>
      <c r="B1332" t="s">
        <v>221</v>
      </c>
      <c r="C1332">
        <v>6208</v>
      </c>
      <c r="D1332">
        <v>2</v>
      </c>
      <c r="E1332" t="s">
        <v>14</v>
      </c>
      <c r="G1332">
        <v>13</v>
      </c>
      <c r="H1332" t="s">
        <v>405</v>
      </c>
      <c r="I1332">
        <f>0.5*0.5</f>
        <v>0.25</v>
      </c>
      <c r="J1332">
        <f t="shared" si="19"/>
        <v>0.0325</v>
      </c>
      <c r="K1332" t="s">
        <v>842</v>
      </c>
    </row>
    <row r="1333" spans="1:11" ht="15">
      <c r="A1333" t="s">
        <v>815</v>
      </c>
      <c r="B1333" t="s">
        <v>182</v>
      </c>
      <c r="C1333">
        <v>6209</v>
      </c>
      <c r="D1333">
        <v>1</v>
      </c>
      <c r="E1333" t="s">
        <v>14</v>
      </c>
      <c r="G1333">
        <v>3.6</v>
      </c>
      <c r="H1333" t="s">
        <v>396</v>
      </c>
      <c r="I1333">
        <f>1.5*2</f>
        <v>3</v>
      </c>
      <c r="J1333">
        <f t="shared" si="19"/>
        <v>0.10800000000000001</v>
      </c>
      <c r="K1333" t="s">
        <v>843</v>
      </c>
    </row>
    <row r="1334" spans="1:11" ht="15">
      <c r="A1334" t="s">
        <v>815</v>
      </c>
      <c r="B1334" t="s">
        <v>245</v>
      </c>
      <c r="C1334">
        <v>6210</v>
      </c>
      <c r="D1334">
        <v>3</v>
      </c>
      <c r="E1334" t="s">
        <v>14</v>
      </c>
      <c r="G1334">
        <v>19</v>
      </c>
      <c r="H1334" t="s">
        <v>717</v>
      </c>
      <c r="I1334">
        <v>4</v>
      </c>
      <c r="J1334">
        <f t="shared" si="19"/>
        <v>0.76</v>
      </c>
      <c r="K1334" t="s">
        <v>844</v>
      </c>
    </row>
    <row r="1335" spans="1:11" ht="15">
      <c r="A1335" t="s">
        <v>815</v>
      </c>
      <c r="B1335" t="s">
        <v>93</v>
      </c>
      <c r="C1335">
        <v>6211</v>
      </c>
      <c r="D1335">
        <v>2</v>
      </c>
      <c r="E1335" t="s">
        <v>14</v>
      </c>
      <c r="G1335">
        <v>30</v>
      </c>
      <c r="H1335" t="s">
        <v>838</v>
      </c>
      <c r="I1335">
        <f>0.5*1</f>
        <v>0.5</v>
      </c>
      <c r="J1335">
        <f t="shared" si="19"/>
        <v>0.15</v>
      </c>
      <c r="K1335" t="s">
        <v>839</v>
      </c>
    </row>
    <row r="1336" spans="1:11" ht="15">
      <c r="A1336" t="s">
        <v>815</v>
      </c>
      <c r="B1336" t="s">
        <v>46</v>
      </c>
      <c r="C1336">
        <v>6212</v>
      </c>
      <c r="D1336">
        <v>1</v>
      </c>
      <c r="E1336" t="s">
        <v>14</v>
      </c>
      <c r="G1336">
        <v>2</v>
      </c>
      <c r="H1336" t="s">
        <v>845</v>
      </c>
      <c r="I1336">
        <f>0.6*2</f>
        <v>1.2</v>
      </c>
      <c r="J1336">
        <f t="shared" si="19"/>
        <v>0.024</v>
      </c>
      <c r="K1336" t="s">
        <v>846</v>
      </c>
    </row>
    <row r="1337" spans="1:11" ht="15">
      <c r="A1337" t="s">
        <v>815</v>
      </c>
      <c r="B1337" t="s">
        <v>123</v>
      </c>
      <c r="C1337">
        <v>6213</v>
      </c>
      <c r="D1337">
        <v>1</v>
      </c>
      <c r="E1337" t="s">
        <v>14</v>
      </c>
      <c r="G1337">
        <v>6.75</v>
      </c>
      <c r="H1337" t="s">
        <v>847</v>
      </c>
      <c r="I1337">
        <v>2</v>
      </c>
      <c r="J1337">
        <f t="shared" si="19"/>
        <v>0.135</v>
      </c>
      <c r="K1337" t="s">
        <v>848</v>
      </c>
    </row>
    <row r="1338" spans="1:11" ht="15">
      <c r="A1338" t="s">
        <v>815</v>
      </c>
      <c r="B1338" t="s">
        <v>182</v>
      </c>
      <c r="C1338">
        <v>6214</v>
      </c>
      <c r="D1338">
        <v>1</v>
      </c>
      <c r="E1338" t="s">
        <v>14</v>
      </c>
      <c r="G1338">
        <v>6.3</v>
      </c>
      <c r="H1338" t="s">
        <v>383</v>
      </c>
      <c r="I1338">
        <v>1</v>
      </c>
      <c r="J1338">
        <f t="shared" si="19"/>
        <v>0.063</v>
      </c>
      <c r="K1338" t="s">
        <v>849</v>
      </c>
    </row>
    <row r="1339" spans="1:11" ht="15">
      <c r="A1339" t="s">
        <v>815</v>
      </c>
      <c r="B1339" t="s">
        <v>20</v>
      </c>
      <c r="C1339">
        <v>6215</v>
      </c>
      <c r="D1339">
        <v>2</v>
      </c>
      <c r="E1339" t="s">
        <v>14</v>
      </c>
      <c r="G1339">
        <v>35.7</v>
      </c>
      <c r="H1339" t="s">
        <v>52</v>
      </c>
      <c r="I1339">
        <v>2</v>
      </c>
      <c r="J1339">
        <f t="shared" si="19"/>
        <v>0.7140000000000001</v>
      </c>
      <c r="K1339" t="s">
        <v>850</v>
      </c>
    </row>
    <row r="1340" spans="1:11" ht="15">
      <c r="A1340" t="s">
        <v>815</v>
      </c>
      <c r="B1340" t="s">
        <v>182</v>
      </c>
      <c r="C1340">
        <v>6216</v>
      </c>
      <c r="D1340">
        <v>2</v>
      </c>
      <c r="E1340" t="s">
        <v>14</v>
      </c>
      <c r="G1340">
        <v>12</v>
      </c>
      <c r="H1340" t="s">
        <v>851</v>
      </c>
      <c r="I1340">
        <f>2*1.5</f>
        <v>3</v>
      </c>
      <c r="J1340">
        <f t="shared" si="19"/>
        <v>0.36</v>
      </c>
      <c r="K1340" t="s">
        <v>852</v>
      </c>
    </row>
    <row r="1341" spans="1:11" ht="15">
      <c r="A1341" t="s">
        <v>815</v>
      </c>
      <c r="B1341" t="s">
        <v>244</v>
      </c>
      <c r="C1341">
        <v>6217</v>
      </c>
      <c r="D1341">
        <v>5</v>
      </c>
      <c r="E1341" t="s">
        <v>143</v>
      </c>
      <c r="G1341">
        <v>10</v>
      </c>
      <c r="H1341" t="s">
        <v>853</v>
      </c>
      <c r="I1341">
        <f>0.3*0.3</f>
        <v>0.09</v>
      </c>
      <c r="J1341">
        <f t="shared" si="19"/>
        <v>0.009</v>
      </c>
      <c r="K1341" t="s">
        <v>850</v>
      </c>
    </row>
    <row r="1342" spans="1:11" ht="15">
      <c r="A1342" t="s">
        <v>815</v>
      </c>
      <c r="B1342" t="s">
        <v>489</v>
      </c>
      <c r="C1342">
        <v>6218</v>
      </c>
      <c r="D1342">
        <v>1</v>
      </c>
      <c r="E1342" t="s">
        <v>14</v>
      </c>
      <c r="G1342">
        <v>10.2</v>
      </c>
      <c r="H1342" t="s">
        <v>851</v>
      </c>
      <c r="I1342">
        <f>2*1.5</f>
        <v>3</v>
      </c>
      <c r="J1342">
        <f t="shared" si="19"/>
        <v>0.306</v>
      </c>
      <c r="K1342" t="s">
        <v>854</v>
      </c>
    </row>
    <row r="1343" spans="1:11" ht="15">
      <c r="A1343" t="s">
        <v>815</v>
      </c>
      <c r="B1343" t="s">
        <v>298</v>
      </c>
      <c r="C1343">
        <v>6219</v>
      </c>
      <c r="D1343">
        <v>1</v>
      </c>
      <c r="E1343" t="s">
        <v>14</v>
      </c>
      <c r="G1343">
        <v>6</v>
      </c>
      <c r="H1343" t="s">
        <v>211</v>
      </c>
      <c r="I1343">
        <f>1*2</f>
        <v>2</v>
      </c>
      <c r="J1343">
        <f t="shared" si="19"/>
        <v>0.12</v>
      </c>
      <c r="K1343" t="s">
        <v>855</v>
      </c>
    </row>
    <row r="1344" spans="1:11" ht="15">
      <c r="A1344" t="s">
        <v>815</v>
      </c>
      <c r="B1344" t="s">
        <v>46</v>
      </c>
      <c r="C1344">
        <v>6220</v>
      </c>
      <c r="D1344">
        <v>2</v>
      </c>
      <c r="E1344" t="s">
        <v>14</v>
      </c>
      <c r="G1344">
        <v>35.7</v>
      </c>
      <c r="H1344" t="s">
        <v>856</v>
      </c>
      <c r="I1344">
        <f>0.3*2</f>
        <v>0.6</v>
      </c>
      <c r="J1344">
        <f t="shared" si="19"/>
        <v>0.21420000000000003</v>
      </c>
      <c r="K1344" t="s">
        <v>857</v>
      </c>
    </row>
    <row r="1345" spans="1:11" ht="15">
      <c r="A1345" t="s">
        <v>815</v>
      </c>
      <c r="B1345" t="s">
        <v>298</v>
      </c>
      <c r="C1345">
        <v>6221</v>
      </c>
      <c r="D1345">
        <v>2</v>
      </c>
      <c r="E1345" t="s">
        <v>14</v>
      </c>
      <c r="G1345">
        <v>17.5</v>
      </c>
      <c r="H1345" t="s">
        <v>211</v>
      </c>
      <c r="I1345">
        <f>1*2</f>
        <v>2</v>
      </c>
      <c r="J1345">
        <f t="shared" si="19"/>
        <v>0.35</v>
      </c>
      <c r="K1345" t="s">
        <v>858</v>
      </c>
    </row>
    <row r="1346" spans="1:11" ht="15">
      <c r="A1346" t="s">
        <v>815</v>
      </c>
      <c r="B1346" t="s">
        <v>125</v>
      </c>
      <c r="C1346">
        <v>6222</v>
      </c>
      <c r="D1346">
        <v>1</v>
      </c>
      <c r="E1346" t="s">
        <v>14</v>
      </c>
      <c r="G1346">
        <v>14.5</v>
      </c>
      <c r="H1346" t="s">
        <v>383</v>
      </c>
      <c r="I1346">
        <v>1</v>
      </c>
      <c r="J1346">
        <f t="shared" si="19"/>
        <v>0.145</v>
      </c>
      <c r="K1346" t="s">
        <v>859</v>
      </c>
    </row>
    <row r="1347" spans="1:11" ht="15">
      <c r="A1347" t="s">
        <v>815</v>
      </c>
      <c r="B1347" t="s">
        <v>489</v>
      </c>
      <c r="C1347">
        <v>6223</v>
      </c>
      <c r="D1347">
        <v>2</v>
      </c>
      <c r="E1347" t="s">
        <v>14</v>
      </c>
      <c r="G1347">
        <v>34.5</v>
      </c>
      <c r="H1347" t="s">
        <v>851</v>
      </c>
      <c r="I1347">
        <v>3</v>
      </c>
      <c r="J1347">
        <f t="shared" si="19"/>
        <v>1.035</v>
      </c>
      <c r="K1347" t="s">
        <v>860</v>
      </c>
    </row>
    <row r="1348" spans="1:11" ht="15">
      <c r="A1348" t="s">
        <v>815</v>
      </c>
      <c r="B1348" t="s">
        <v>125</v>
      </c>
      <c r="C1348">
        <v>6224</v>
      </c>
      <c r="D1348">
        <v>1</v>
      </c>
      <c r="E1348" t="s">
        <v>14</v>
      </c>
      <c r="G1348">
        <v>6</v>
      </c>
      <c r="H1348" t="s">
        <v>851</v>
      </c>
      <c r="I1348">
        <f>2*1.5</f>
        <v>3</v>
      </c>
      <c r="J1348">
        <f t="shared" si="19"/>
        <v>0.18</v>
      </c>
      <c r="K1348" t="s">
        <v>861</v>
      </c>
    </row>
    <row r="1349" spans="1:11" ht="15">
      <c r="A1349" t="s">
        <v>815</v>
      </c>
      <c r="B1349" t="s">
        <v>298</v>
      </c>
      <c r="C1349">
        <v>6225</v>
      </c>
      <c r="D1349">
        <v>1</v>
      </c>
      <c r="E1349" t="s">
        <v>14</v>
      </c>
      <c r="G1349">
        <v>8.3</v>
      </c>
      <c r="H1349" t="s">
        <v>388</v>
      </c>
      <c r="I1349">
        <v>2</v>
      </c>
      <c r="J1349">
        <f t="shared" si="19"/>
        <v>0.166</v>
      </c>
      <c r="K1349" t="s">
        <v>862</v>
      </c>
    </row>
    <row r="1350" spans="1:11" ht="15">
      <c r="A1350" t="s">
        <v>815</v>
      </c>
      <c r="B1350" t="s">
        <v>46</v>
      </c>
      <c r="C1350">
        <v>6226</v>
      </c>
      <c r="D1350">
        <v>1</v>
      </c>
      <c r="E1350" t="s">
        <v>14</v>
      </c>
      <c r="G1350">
        <v>5.3</v>
      </c>
      <c r="H1350" t="s">
        <v>863</v>
      </c>
      <c r="I1350">
        <f>1.4*2</f>
        <v>2.8</v>
      </c>
      <c r="J1350">
        <f t="shared" si="19"/>
        <v>0.14839999999999998</v>
      </c>
      <c r="K1350" t="s">
        <v>864</v>
      </c>
    </row>
    <row r="1351" spans="1:11" ht="15">
      <c r="A1351" t="s">
        <v>815</v>
      </c>
      <c r="B1351" t="s">
        <v>123</v>
      </c>
      <c r="C1351">
        <v>6227</v>
      </c>
      <c r="D1351">
        <v>1</v>
      </c>
      <c r="E1351" t="s">
        <v>14</v>
      </c>
      <c r="G1351">
        <v>4</v>
      </c>
      <c r="H1351" t="s">
        <v>383</v>
      </c>
      <c r="I1351">
        <v>1</v>
      </c>
      <c r="J1351">
        <f t="shared" si="19"/>
        <v>0.04</v>
      </c>
      <c r="K1351" t="s">
        <v>865</v>
      </c>
    </row>
    <row r="1352" spans="1:11" ht="15">
      <c r="A1352" t="s">
        <v>815</v>
      </c>
      <c r="B1352" t="s">
        <v>298</v>
      </c>
      <c r="C1352">
        <v>6228</v>
      </c>
      <c r="D1352">
        <v>3</v>
      </c>
      <c r="E1352" t="s">
        <v>14</v>
      </c>
      <c r="G1352">
        <v>12.5</v>
      </c>
      <c r="H1352" t="s">
        <v>211</v>
      </c>
      <c r="I1352">
        <f>1*2</f>
        <v>2</v>
      </c>
      <c r="J1352">
        <f t="shared" si="19"/>
        <v>0.25</v>
      </c>
      <c r="K1352" t="s">
        <v>866</v>
      </c>
    </row>
    <row r="1353" spans="1:11" ht="15">
      <c r="A1353" t="s">
        <v>815</v>
      </c>
      <c r="B1353" t="s">
        <v>108</v>
      </c>
      <c r="C1353">
        <v>6229</v>
      </c>
      <c r="D1353">
        <v>1</v>
      </c>
      <c r="E1353" t="s">
        <v>14</v>
      </c>
      <c r="G1353">
        <v>4</v>
      </c>
      <c r="H1353" t="s">
        <v>383</v>
      </c>
      <c r="I1353">
        <v>1</v>
      </c>
      <c r="J1353">
        <f t="shared" si="19"/>
        <v>0.04</v>
      </c>
      <c r="K1353" t="s">
        <v>867</v>
      </c>
    </row>
    <row r="1354" spans="1:11" ht="15">
      <c r="A1354" t="s">
        <v>815</v>
      </c>
      <c r="B1354" t="s">
        <v>27</v>
      </c>
      <c r="C1354">
        <v>6230</v>
      </c>
      <c r="D1354">
        <v>1</v>
      </c>
      <c r="E1354" t="s">
        <v>14</v>
      </c>
      <c r="G1354">
        <v>11.3</v>
      </c>
      <c r="H1354" t="s">
        <v>211</v>
      </c>
      <c r="I1354">
        <v>2</v>
      </c>
      <c r="J1354">
        <f t="shared" si="19"/>
        <v>0.226</v>
      </c>
      <c r="K1354" t="s">
        <v>868</v>
      </c>
    </row>
    <row r="1355" spans="1:11" ht="15">
      <c r="A1355" t="s">
        <v>815</v>
      </c>
      <c r="B1355" t="s">
        <v>95</v>
      </c>
      <c r="C1355">
        <v>6231</v>
      </c>
      <c r="D1355">
        <v>1</v>
      </c>
      <c r="E1355" t="s">
        <v>14</v>
      </c>
      <c r="G1355">
        <v>4.25</v>
      </c>
      <c r="H1355" t="s">
        <v>717</v>
      </c>
      <c r="I1355">
        <v>4</v>
      </c>
      <c r="J1355">
        <f t="shared" si="19"/>
        <v>0.17</v>
      </c>
      <c r="K1355" t="s">
        <v>869</v>
      </c>
    </row>
    <row r="1356" spans="1:11" ht="15">
      <c r="A1356" t="s">
        <v>815</v>
      </c>
      <c r="B1356" t="s">
        <v>108</v>
      </c>
      <c r="C1356">
        <v>6232</v>
      </c>
      <c r="D1356">
        <v>2</v>
      </c>
      <c r="E1356" t="s">
        <v>14</v>
      </c>
      <c r="G1356">
        <v>28</v>
      </c>
      <c r="H1356" t="s">
        <v>870</v>
      </c>
      <c r="I1356">
        <f>2*0.5</f>
        <v>1</v>
      </c>
      <c r="J1356">
        <f t="shared" si="19"/>
        <v>0.28</v>
      </c>
      <c r="K1356" t="s">
        <v>871</v>
      </c>
    </row>
    <row r="1357" spans="1:11" ht="15">
      <c r="A1357" t="s">
        <v>815</v>
      </c>
      <c r="B1357" t="s">
        <v>125</v>
      </c>
      <c r="C1357">
        <v>6233</v>
      </c>
      <c r="D1357">
        <v>2</v>
      </c>
      <c r="E1357" t="s">
        <v>14</v>
      </c>
      <c r="G1357">
        <v>13</v>
      </c>
      <c r="H1357" t="s">
        <v>383</v>
      </c>
      <c r="I1357">
        <v>1</v>
      </c>
      <c r="J1357">
        <f t="shared" si="19"/>
        <v>0.13</v>
      </c>
      <c r="K1357" t="s">
        <v>872</v>
      </c>
    </row>
    <row r="1358" spans="1:11" ht="15">
      <c r="A1358" t="s">
        <v>815</v>
      </c>
      <c r="B1358" t="s">
        <v>27</v>
      </c>
      <c r="C1358">
        <v>6234</v>
      </c>
      <c r="D1358">
        <v>2</v>
      </c>
      <c r="E1358" t="s">
        <v>14</v>
      </c>
      <c r="G1358">
        <v>13.6</v>
      </c>
      <c r="H1358" t="s">
        <v>211</v>
      </c>
      <c r="I1358">
        <v>2</v>
      </c>
      <c r="J1358">
        <f t="shared" si="19"/>
        <v>0.272</v>
      </c>
      <c r="K1358" t="s">
        <v>873</v>
      </c>
    </row>
    <row r="1359" spans="1:11" ht="15">
      <c r="A1359" t="s">
        <v>815</v>
      </c>
      <c r="B1359" t="s">
        <v>95</v>
      </c>
      <c r="C1359">
        <v>6235</v>
      </c>
      <c r="D1359">
        <v>2</v>
      </c>
      <c r="E1359" t="s">
        <v>14</v>
      </c>
      <c r="G1359">
        <v>12.75</v>
      </c>
      <c r="H1359" t="s">
        <v>874</v>
      </c>
      <c r="I1359">
        <f>1.5*2</f>
        <v>3</v>
      </c>
      <c r="J1359">
        <f t="shared" si="19"/>
        <v>0.3825</v>
      </c>
      <c r="K1359" t="s">
        <v>875</v>
      </c>
    </row>
    <row r="1360" spans="1:11" ht="15">
      <c r="A1360" t="s">
        <v>815</v>
      </c>
      <c r="B1360" t="s">
        <v>27</v>
      </c>
      <c r="C1360">
        <v>6236</v>
      </c>
      <c r="D1360">
        <v>3</v>
      </c>
      <c r="E1360" t="s">
        <v>816</v>
      </c>
      <c r="G1360">
        <v>33</v>
      </c>
      <c r="H1360" t="s">
        <v>211</v>
      </c>
      <c r="I1360">
        <v>2</v>
      </c>
      <c r="J1360">
        <f t="shared" si="19"/>
        <v>0.66</v>
      </c>
      <c r="K1360" t="s">
        <v>876</v>
      </c>
    </row>
    <row r="1361" spans="1:11" ht="15">
      <c r="A1361" t="s">
        <v>815</v>
      </c>
      <c r="B1361" t="s">
        <v>108</v>
      </c>
      <c r="C1361">
        <v>6237</v>
      </c>
      <c r="D1361">
        <v>3</v>
      </c>
      <c r="E1361" t="s">
        <v>816</v>
      </c>
      <c r="G1361">
        <v>10.5</v>
      </c>
      <c r="H1361" t="s">
        <v>383</v>
      </c>
      <c r="I1361">
        <v>1</v>
      </c>
      <c r="J1361">
        <f t="shared" si="19"/>
        <v>0.105</v>
      </c>
      <c r="K1361" t="s">
        <v>877</v>
      </c>
    </row>
    <row r="1362" spans="1:11" ht="15">
      <c r="A1362" t="s">
        <v>815</v>
      </c>
      <c r="B1362" t="s">
        <v>298</v>
      </c>
      <c r="C1362">
        <v>6238</v>
      </c>
      <c r="D1362">
        <v>2</v>
      </c>
      <c r="E1362" t="s">
        <v>816</v>
      </c>
      <c r="G1362">
        <v>12</v>
      </c>
      <c r="H1362" t="s">
        <v>383</v>
      </c>
      <c r="I1362">
        <v>2</v>
      </c>
      <c r="J1362">
        <f t="shared" si="19"/>
        <v>0.24</v>
      </c>
      <c r="K1362" t="s">
        <v>878</v>
      </c>
    </row>
    <row r="1363" spans="1:11" ht="15">
      <c r="A1363" t="s">
        <v>815</v>
      </c>
      <c r="B1363" t="s">
        <v>123</v>
      </c>
      <c r="C1363">
        <v>6239</v>
      </c>
      <c r="D1363">
        <v>2</v>
      </c>
      <c r="E1363" t="s">
        <v>14</v>
      </c>
      <c r="G1363">
        <v>8.3</v>
      </c>
      <c r="H1363" t="s">
        <v>847</v>
      </c>
      <c r="I1363">
        <v>2</v>
      </c>
      <c r="J1363">
        <f t="shared" si="19"/>
        <v>0.166</v>
      </c>
      <c r="K1363" t="s">
        <v>879</v>
      </c>
    </row>
    <row r="1364" spans="1:11" ht="15">
      <c r="A1364" t="s">
        <v>815</v>
      </c>
      <c r="B1364" t="s">
        <v>125</v>
      </c>
      <c r="C1364">
        <v>6240</v>
      </c>
      <c r="D1364">
        <v>3</v>
      </c>
      <c r="E1364" t="s">
        <v>14</v>
      </c>
      <c r="G1364">
        <v>18.5</v>
      </c>
      <c r="H1364" t="s">
        <v>383</v>
      </c>
      <c r="I1364">
        <v>1</v>
      </c>
      <c r="J1364">
        <f t="shared" si="19"/>
        <v>0.185</v>
      </c>
      <c r="K1364" t="s">
        <v>880</v>
      </c>
    </row>
    <row r="1365" spans="1:11" ht="15">
      <c r="A1365" t="s">
        <v>815</v>
      </c>
      <c r="B1365" t="s">
        <v>125</v>
      </c>
      <c r="C1365">
        <v>6241</v>
      </c>
      <c r="D1365">
        <v>2</v>
      </c>
      <c r="E1365" t="s">
        <v>14</v>
      </c>
      <c r="G1365">
        <v>5.6</v>
      </c>
      <c r="H1365" t="s">
        <v>851</v>
      </c>
      <c r="I1365">
        <f>2*1.5</f>
        <v>3</v>
      </c>
      <c r="J1365">
        <f t="shared" si="19"/>
        <v>0.16799999999999998</v>
      </c>
      <c r="K1365" t="s">
        <v>881</v>
      </c>
    </row>
    <row r="1366" spans="1:11" ht="15">
      <c r="A1366" t="s">
        <v>815</v>
      </c>
      <c r="B1366" t="s">
        <v>182</v>
      </c>
      <c r="C1366">
        <v>6242</v>
      </c>
      <c r="D1366">
        <v>2</v>
      </c>
      <c r="E1366" t="s">
        <v>14</v>
      </c>
      <c r="G1366">
        <v>9.3</v>
      </c>
      <c r="H1366" t="s">
        <v>383</v>
      </c>
      <c r="I1366">
        <v>1</v>
      </c>
      <c r="J1366">
        <f t="shared" si="19"/>
        <v>0.09300000000000001</v>
      </c>
      <c r="K1366" t="s">
        <v>882</v>
      </c>
    </row>
    <row r="1367" spans="1:11" ht="15">
      <c r="A1367" t="s">
        <v>815</v>
      </c>
      <c r="B1367" t="s">
        <v>27</v>
      </c>
      <c r="C1367">
        <v>6243</v>
      </c>
      <c r="D1367">
        <v>1</v>
      </c>
      <c r="E1367" t="s">
        <v>14</v>
      </c>
      <c r="G1367">
        <v>11</v>
      </c>
      <c r="H1367" t="s">
        <v>883</v>
      </c>
      <c r="I1367">
        <v>1</v>
      </c>
      <c r="J1367">
        <f t="shared" si="19"/>
        <v>0.11</v>
      </c>
      <c r="K1367" t="s">
        <v>884</v>
      </c>
    </row>
    <row r="1368" spans="1:11" ht="15">
      <c r="A1368" t="s">
        <v>815</v>
      </c>
      <c r="B1368" t="s">
        <v>123</v>
      </c>
      <c r="C1368">
        <v>6244</v>
      </c>
      <c r="D1368">
        <v>3</v>
      </c>
      <c r="E1368" t="s">
        <v>29</v>
      </c>
      <c r="G1368">
        <v>42</v>
      </c>
      <c r="H1368" t="s">
        <v>847</v>
      </c>
      <c r="I1368">
        <v>2</v>
      </c>
      <c r="J1368">
        <f t="shared" si="19"/>
        <v>0.84</v>
      </c>
      <c r="K1368" t="s">
        <v>885</v>
      </c>
    </row>
    <row r="1369" spans="1:11" ht="15">
      <c r="A1369" t="s">
        <v>815</v>
      </c>
      <c r="B1369" t="s">
        <v>817</v>
      </c>
      <c r="C1369">
        <v>6245</v>
      </c>
      <c r="D1369">
        <v>1</v>
      </c>
      <c r="E1369" t="s">
        <v>14</v>
      </c>
      <c r="G1369">
        <v>26</v>
      </c>
      <c r="H1369" t="s">
        <v>383</v>
      </c>
      <c r="I1369">
        <f>1*1</f>
        <v>1</v>
      </c>
      <c r="J1369">
        <f t="shared" si="19"/>
        <v>0.26</v>
      </c>
      <c r="K1369" t="s">
        <v>886</v>
      </c>
    </row>
    <row r="1370" spans="1:11" ht="15">
      <c r="A1370" t="s">
        <v>815</v>
      </c>
      <c r="B1370" t="s">
        <v>818</v>
      </c>
      <c r="C1370">
        <v>6246</v>
      </c>
      <c r="D1370">
        <v>1</v>
      </c>
      <c r="E1370" t="s">
        <v>816</v>
      </c>
      <c r="G1370">
        <v>3.4</v>
      </c>
      <c r="H1370" t="s">
        <v>887</v>
      </c>
      <c r="I1370">
        <f>0.35*0.92</f>
        <v>0.322</v>
      </c>
      <c r="J1370">
        <f t="shared" si="19"/>
        <v>0.010948000000000001</v>
      </c>
      <c r="K1370" t="s">
        <v>886</v>
      </c>
    </row>
    <row r="1371" spans="1:11" ht="15">
      <c r="A1371" t="s">
        <v>815</v>
      </c>
      <c r="B1371" t="s">
        <v>819</v>
      </c>
      <c r="C1371">
        <v>6247</v>
      </c>
      <c r="D1371">
        <v>1</v>
      </c>
      <c r="E1371" t="s">
        <v>816</v>
      </c>
      <c r="G1371">
        <v>24.8</v>
      </c>
      <c r="H1371" t="s">
        <v>888</v>
      </c>
      <c r="I1371">
        <f>0.54*0.57</f>
        <v>0.3078</v>
      </c>
      <c r="J1371">
        <f t="shared" si="19"/>
        <v>0.07633440000000001</v>
      </c>
      <c r="K1371" t="s">
        <v>886</v>
      </c>
    </row>
    <row r="1372" spans="1:11" ht="15">
      <c r="A1372" t="s">
        <v>815</v>
      </c>
      <c r="B1372" t="s">
        <v>820</v>
      </c>
      <c r="C1372">
        <v>6248</v>
      </c>
      <c r="D1372">
        <v>1</v>
      </c>
      <c r="E1372" t="s">
        <v>816</v>
      </c>
      <c r="G1372">
        <v>17.4</v>
      </c>
      <c r="H1372" t="s">
        <v>889</v>
      </c>
      <c r="I1372">
        <f>0.6*0.6</f>
        <v>0.36</v>
      </c>
      <c r="J1372">
        <f t="shared" si="19"/>
        <v>0.06263999999999999</v>
      </c>
      <c r="K1372" t="s">
        <v>886</v>
      </c>
    </row>
    <row r="1373" spans="1:11" ht="15">
      <c r="A1373" t="s">
        <v>890</v>
      </c>
      <c r="B1373" t="s">
        <v>891</v>
      </c>
      <c r="C1373">
        <v>5416</v>
      </c>
      <c r="D1373">
        <v>3</v>
      </c>
      <c r="E1373" t="s">
        <v>29</v>
      </c>
      <c r="F1373" t="s">
        <v>140</v>
      </c>
      <c r="G1373">
        <v>64.5</v>
      </c>
      <c r="H1373" t="s">
        <v>892</v>
      </c>
      <c r="I1373" t="s">
        <v>893</v>
      </c>
      <c r="J1373" t="s">
        <v>533</v>
      </c>
      <c r="K1373" t="s">
        <v>894</v>
      </c>
    </row>
    <row r="1374" spans="1:11" ht="15">
      <c r="A1374" t="s">
        <v>890</v>
      </c>
      <c r="B1374" t="s">
        <v>891</v>
      </c>
      <c r="C1374">
        <v>5433</v>
      </c>
      <c r="D1374">
        <v>4</v>
      </c>
      <c r="E1374" t="s">
        <v>141</v>
      </c>
      <c r="F1374" t="s">
        <v>185</v>
      </c>
      <c r="G1374">
        <v>45.25</v>
      </c>
      <c r="H1374" t="s">
        <v>892</v>
      </c>
      <c r="I1374" t="s">
        <v>895</v>
      </c>
      <c r="J1374" t="s">
        <v>533</v>
      </c>
      <c r="K1374" t="s">
        <v>894</v>
      </c>
    </row>
    <row r="1375" spans="1:11" ht="15">
      <c r="A1375" t="s">
        <v>890</v>
      </c>
      <c r="B1375" t="s">
        <v>891</v>
      </c>
      <c r="C1375">
        <v>5437</v>
      </c>
      <c r="D1375">
        <v>5</v>
      </c>
      <c r="E1375" t="s">
        <v>143</v>
      </c>
      <c r="F1375" t="s">
        <v>896</v>
      </c>
      <c r="G1375">
        <v>70</v>
      </c>
      <c r="H1375" t="s">
        <v>892</v>
      </c>
      <c r="I1375">
        <v>7.2</v>
      </c>
      <c r="J1375">
        <f>(G1375/100)*I1375</f>
        <v>5.04</v>
      </c>
      <c r="K1375" t="s">
        <v>894</v>
      </c>
    </row>
    <row r="1376" spans="1:11" ht="15">
      <c r="A1376" t="s">
        <v>897</v>
      </c>
      <c r="B1376" t="s">
        <v>285</v>
      </c>
      <c r="C1376">
        <v>5105</v>
      </c>
      <c r="D1376">
        <v>1</v>
      </c>
      <c r="E1376" t="s">
        <v>14</v>
      </c>
      <c r="F1376" t="s">
        <v>898</v>
      </c>
      <c r="G1376">
        <v>9</v>
      </c>
      <c r="H1376" t="s">
        <v>196</v>
      </c>
      <c r="I1376" t="s">
        <v>43</v>
      </c>
      <c r="J1376" t="s">
        <v>533</v>
      </c>
      <c r="K1376" t="s">
        <v>899</v>
      </c>
    </row>
    <row r="1377" spans="1:11" ht="15">
      <c r="A1377" t="s">
        <v>897</v>
      </c>
      <c r="B1377" t="s">
        <v>285</v>
      </c>
      <c r="C1377">
        <v>5112</v>
      </c>
      <c r="D1377">
        <v>2</v>
      </c>
      <c r="E1377" t="s">
        <v>14</v>
      </c>
      <c r="F1377" t="s">
        <v>900</v>
      </c>
      <c r="G1377">
        <v>16.75</v>
      </c>
      <c r="H1377" t="s">
        <v>196</v>
      </c>
      <c r="I1377">
        <v>4</v>
      </c>
      <c r="J1377">
        <f>(G1377/100)*I1377</f>
        <v>0.67</v>
      </c>
      <c r="K1377" t="s">
        <v>899</v>
      </c>
    </row>
    <row r="1378" spans="1:11" ht="15">
      <c r="A1378" t="s">
        <v>897</v>
      </c>
      <c r="B1378" t="s">
        <v>287</v>
      </c>
      <c r="C1378">
        <v>5121</v>
      </c>
      <c r="D1378">
        <v>1</v>
      </c>
      <c r="E1378" t="s">
        <v>14</v>
      </c>
      <c r="F1378" t="s">
        <v>900</v>
      </c>
      <c r="G1378">
        <v>9.25</v>
      </c>
      <c r="H1378" t="s">
        <v>196</v>
      </c>
      <c r="I1378" t="s">
        <v>43</v>
      </c>
      <c r="J1378" t="s">
        <v>533</v>
      </c>
      <c r="K1378" t="s">
        <v>901</v>
      </c>
    </row>
    <row r="1379" spans="1:11" ht="15">
      <c r="A1379" t="s">
        <v>897</v>
      </c>
      <c r="B1379" t="s">
        <v>287</v>
      </c>
      <c r="C1379" t="s">
        <v>902</v>
      </c>
      <c r="D1379">
        <v>2</v>
      </c>
      <c r="E1379" t="s">
        <v>14</v>
      </c>
      <c r="F1379" t="s">
        <v>903</v>
      </c>
      <c r="G1379">
        <v>16.25</v>
      </c>
      <c r="H1379" t="s">
        <v>196</v>
      </c>
      <c r="I1379" t="s">
        <v>43</v>
      </c>
      <c r="J1379" t="s">
        <v>533</v>
      </c>
      <c r="K1379" t="s">
        <v>904</v>
      </c>
    </row>
    <row r="1380" spans="1:11" ht="15">
      <c r="A1380" t="s">
        <v>897</v>
      </c>
      <c r="B1380" t="s">
        <v>287</v>
      </c>
      <c r="C1380" t="s">
        <v>905</v>
      </c>
      <c r="D1380">
        <v>2</v>
      </c>
      <c r="E1380" t="s">
        <v>14</v>
      </c>
      <c r="G1380">
        <v>22.5</v>
      </c>
      <c r="H1380" t="s">
        <v>196</v>
      </c>
      <c r="I1380">
        <v>4</v>
      </c>
      <c r="J1380">
        <f>(G1380/100)*I1380</f>
        <v>0.9</v>
      </c>
      <c r="K1380" t="s">
        <v>906</v>
      </c>
    </row>
    <row r="1381" spans="1:11" ht="15">
      <c r="A1381" t="s">
        <v>890</v>
      </c>
      <c r="B1381" t="s">
        <v>209</v>
      </c>
      <c r="C1381">
        <v>5114</v>
      </c>
      <c r="D1381">
        <v>1</v>
      </c>
      <c r="E1381" t="s">
        <v>14</v>
      </c>
      <c r="F1381" t="s">
        <v>900</v>
      </c>
      <c r="G1381">
        <v>10</v>
      </c>
      <c r="H1381" t="s">
        <v>196</v>
      </c>
      <c r="I1381" t="s">
        <v>43</v>
      </c>
      <c r="J1381" t="s">
        <v>43</v>
      </c>
      <c r="K1381" t="s">
        <v>907</v>
      </c>
    </row>
    <row r="1382" spans="1:11" ht="15">
      <c r="A1382" t="s">
        <v>890</v>
      </c>
      <c r="B1382" t="s">
        <v>209</v>
      </c>
      <c r="C1382">
        <v>5127</v>
      </c>
      <c r="D1382">
        <v>2</v>
      </c>
      <c r="E1382" t="s">
        <v>14</v>
      </c>
      <c r="F1382" t="s">
        <v>903</v>
      </c>
      <c r="G1382">
        <v>47</v>
      </c>
      <c r="H1382" t="s">
        <v>196</v>
      </c>
      <c r="I1382">
        <v>4</v>
      </c>
      <c r="J1382" t="s">
        <v>533</v>
      </c>
      <c r="K1382" t="s">
        <v>908</v>
      </c>
    </row>
    <row r="1383" spans="1:11" ht="15">
      <c r="A1383" t="s">
        <v>890</v>
      </c>
      <c r="B1383" t="s">
        <v>209</v>
      </c>
      <c r="C1383">
        <v>5377</v>
      </c>
      <c r="D1383">
        <v>3</v>
      </c>
      <c r="E1383" t="s">
        <v>29</v>
      </c>
      <c r="F1383" t="s">
        <v>41</v>
      </c>
      <c r="G1383">
        <v>67</v>
      </c>
      <c r="H1383" t="s">
        <v>717</v>
      </c>
      <c r="I1383">
        <v>4</v>
      </c>
      <c r="J1383">
        <f>(G1383/100)*I1383</f>
        <v>2.68</v>
      </c>
      <c r="K1383" t="s">
        <v>909</v>
      </c>
    </row>
    <row r="1384" spans="1:11" ht="15">
      <c r="A1384" t="s">
        <v>890</v>
      </c>
      <c r="B1384" t="s">
        <v>223</v>
      </c>
      <c r="C1384">
        <v>5142</v>
      </c>
      <c r="D1384">
        <v>1</v>
      </c>
      <c r="E1384" t="s">
        <v>14</v>
      </c>
      <c r="F1384" t="s">
        <v>910</v>
      </c>
      <c r="G1384">
        <v>40.7</v>
      </c>
      <c r="H1384" t="s">
        <v>196</v>
      </c>
      <c r="I1384">
        <v>4</v>
      </c>
      <c r="J1384" t="s">
        <v>533</v>
      </c>
      <c r="K1384" t="s">
        <v>911</v>
      </c>
    </row>
    <row r="1385" spans="1:11" ht="15">
      <c r="A1385" t="s">
        <v>890</v>
      </c>
      <c r="B1385" t="s">
        <v>223</v>
      </c>
      <c r="C1385">
        <v>5401</v>
      </c>
      <c r="D1385">
        <v>4</v>
      </c>
      <c r="E1385" t="s">
        <v>29</v>
      </c>
      <c r="F1385" t="s">
        <v>101</v>
      </c>
      <c r="G1385">
        <v>60.7</v>
      </c>
      <c r="H1385" t="s">
        <v>196</v>
      </c>
      <c r="I1385">
        <v>4</v>
      </c>
      <c r="J1385">
        <f>(G1385/100)*I1385</f>
        <v>2.428</v>
      </c>
      <c r="K1385" t="s">
        <v>912</v>
      </c>
    </row>
    <row r="1386" spans="1:11" ht="15">
      <c r="A1386" t="s">
        <v>890</v>
      </c>
      <c r="B1386" t="s">
        <v>25</v>
      </c>
      <c r="C1386">
        <v>5149</v>
      </c>
      <c r="D1386">
        <v>1</v>
      </c>
      <c r="E1386" t="s">
        <v>14</v>
      </c>
      <c r="G1386">
        <v>10</v>
      </c>
      <c r="H1386" t="s">
        <v>196</v>
      </c>
      <c r="I1386">
        <v>4</v>
      </c>
      <c r="J1386" t="s">
        <v>533</v>
      </c>
      <c r="K1386" t="s">
        <v>913</v>
      </c>
    </row>
    <row r="1387" spans="1:11" ht="15">
      <c r="A1387" t="s">
        <v>890</v>
      </c>
      <c r="B1387" t="s">
        <v>25</v>
      </c>
      <c r="C1387">
        <v>5154</v>
      </c>
      <c r="D1387">
        <v>2</v>
      </c>
      <c r="E1387" t="s">
        <v>14</v>
      </c>
      <c r="F1387" t="s">
        <v>914</v>
      </c>
      <c r="G1387">
        <v>20</v>
      </c>
      <c r="H1387" t="s">
        <v>196</v>
      </c>
      <c r="I1387">
        <v>4</v>
      </c>
      <c r="J1387">
        <f>(G1387/100)*I1387</f>
        <v>0.8</v>
      </c>
      <c r="K1387" t="s">
        <v>915</v>
      </c>
    </row>
    <row r="1388" spans="1:11" ht="15">
      <c r="A1388" t="s">
        <v>890</v>
      </c>
      <c r="B1388" t="s">
        <v>623</v>
      </c>
      <c r="C1388">
        <v>5157</v>
      </c>
      <c r="D1388">
        <v>1</v>
      </c>
      <c r="E1388" t="s">
        <v>14</v>
      </c>
      <c r="G1388">
        <v>10.75</v>
      </c>
      <c r="H1388" t="s">
        <v>196</v>
      </c>
      <c r="I1388">
        <v>4</v>
      </c>
      <c r="J1388" t="s">
        <v>533</v>
      </c>
      <c r="K1388" t="s">
        <v>916</v>
      </c>
    </row>
    <row r="1389" spans="1:11" ht="15">
      <c r="A1389" t="s">
        <v>890</v>
      </c>
      <c r="B1389" t="s">
        <v>623</v>
      </c>
      <c r="C1389">
        <v>5165</v>
      </c>
      <c r="D1389">
        <v>2</v>
      </c>
      <c r="E1389" t="s">
        <v>14</v>
      </c>
      <c r="F1389" t="s">
        <v>917</v>
      </c>
      <c r="G1389">
        <v>28.7</v>
      </c>
      <c r="H1389" t="s">
        <v>196</v>
      </c>
      <c r="I1389">
        <v>4</v>
      </c>
      <c r="J1389">
        <f>(G1389/100)*I1389</f>
        <v>1.148</v>
      </c>
      <c r="K1389" t="s">
        <v>916</v>
      </c>
    </row>
    <row r="1390" spans="1:11" ht="15">
      <c r="A1390" t="s">
        <v>890</v>
      </c>
      <c r="B1390" t="s">
        <v>623</v>
      </c>
      <c r="C1390">
        <v>5230</v>
      </c>
      <c r="D1390">
        <v>2</v>
      </c>
      <c r="E1390" t="s">
        <v>14</v>
      </c>
      <c r="F1390" t="s">
        <v>918</v>
      </c>
      <c r="G1390" t="s">
        <v>533</v>
      </c>
      <c r="H1390" t="s">
        <v>533</v>
      </c>
      <c r="I1390" t="s">
        <v>43</v>
      </c>
      <c r="J1390" t="s">
        <v>533</v>
      </c>
      <c r="K1390" t="s">
        <v>919</v>
      </c>
    </row>
    <row r="1391" spans="1:11" ht="15">
      <c r="A1391" t="s">
        <v>890</v>
      </c>
      <c r="B1391" t="s">
        <v>475</v>
      </c>
      <c r="C1391">
        <v>5169</v>
      </c>
      <c r="D1391">
        <v>1</v>
      </c>
      <c r="E1391" t="s">
        <v>14</v>
      </c>
      <c r="F1391" t="s">
        <v>917</v>
      </c>
      <c r="G1391">
        <v>16.7</v>
      </c>
      <c r="H1391" t="s">
        <v>196</v>
      </c>
      <c r="I1391">
        <v>4</v>
      </c>
      <c r="J1391" t="s">
        <v>533</v>
      </c>
      <c r="K1391" t="s">
        <v>916</v>
      </c>
    </row>
    <row r="1392" spans="1:11" ht="15">
      <c r="A1392" t="s">
        <v>890</v>
      </c>
      <c r="B1392" t="s">
        <v>475</v>
      </c>
      <c r="C1392">
        <v>5177</v>
      </c>
      <c r="D1392">
        <v>2</v>
      </c>
      <c r="E1392" t="s">
        <v>14</v>
      </c>
      <c r="F1392" t="s">
        <v>920</v>
      </c>
      <c r="G1392">
        <v>30.5</v>
      </c>
      <c r="H1392" t="s">
        <v>196</v>
      </c>
      <c r="I1392">
        <v>4</v>
      </c>
      <c r="J1392">
        <f>(G1392/100)*I1392</f>
        <v>1.22</v>
      </c>
      <c r="K1392" t="s">
        <v>921</v>
      </c>
    </row>
    <row r="1393" spans="1:11" ht="15">
      <c r="A1393" t="s">
        <v>890</v>
      </c>
      <c r="B1393" t="s">
        <v>475</v>
      </c>
      <c r="C1393">
        <v>5192</v>
      </c>
      <c r="D1393">
        <v>2</v>
      </c>
      <c r="E1393" t="s">
        <v>14</v>
      </c>
      <c r="F1393" t="s">
        <v>922</v>
      </c>
      <c r="G1393" t="s">
        <v>923</v>
      </c>
      <c r="H1393" t="s">
        <v>923</v>
      </c>
      <c r="J1393" t="s">
        <v>533</v>
      </c>
      <c r="K1393" t="s">
        <v>921</v>
      </c>
    </row>
    <row r="1394" spans="1:11" ht="15">
      <c r="A1394" t="s">
        <v>890</v>
      </c>
      <c r="B1394" t="s">
        <v>624</v>
      </c>
      <c r="C1394">
        <v>5193</v>
      </c>
      <c r="D1394">
        <v>1</v>
      </c>
      <c r="E1394" t="s">
        <v>14</v>
      </c>
      <c r="F1394" t="s">
        <v>924</v>
      </c>
      <c r="G1394">
        <v>10</v>
      </c>
      <c r="H1394" t="s">
        <v>196</v>
      </c>
      <c r="I1394">
        <v>4</v>
      </c>
      <c r="J1394" t="s">
        <v>533</v>
      </c>
      <c r="K1394" t="s">
        <v>925</v>
      </c>
    </row>
    <row r="1395" spans="1:11" ht="15">
      <c r="A1395" t="s">
        <v>890</v>
      </c>
      <c r="B1395" t="s">
        <v>624</v>
      </c>
      <c r="C1395">
        <v>5209</v>
      </c>
      <c r="D1395">
        <v>2</v>
      </c>
      <c r="E1395" t="s">
        <v>14</v>
      </c>
      <c r="F1395" t="s">
        <v>924</v>
      </c>
      <c r="G1395">
        <v>50.2</v>
      </c>
      <c r="H1395" t="s">
        <v>196</v>
      </c>
      <c r="I1395">
        <v>4</v>
      </c>
      <c r="J1395">
        <f>(G1395/100)*I1395</f>
        <v>2.008</v>
      </c>
      <c r="K1395" t="s">
        <v>925</v>
      </c>
    </row>
    <row r="1396" spans="1:11" ht="15">
      <c r="A1396" t="s">
        <v>890</v>
      </c>
      <c r="B1396" t="s">
        <v>626</v>
      </c>
      <c r="C1396">
        <v>5233</v>
      </c>
      <c r="D1396">
        <v>1</v>
      </c>
      <c r="E1396" t="s">
        <v>14</v>
      </c>
      <c r="F1396" t="s">
        <v>918</v>
      </c>
      <c r="G1396">
        <v>19.75</v>
      </c>
      <c r="H1396" t="s">
        <v>196</v>
      </c>
      <c r="I1396">
        <v>4</v>
      </c>
      <c r="J1396" t="s">
        <v>533</v>
      </c>
      <c r="K1396" t="s">
        <v>926</v>
      </c>
    </row>
    <row r="1397" spans="1:11" ht="15">
      <c r="A1397" t="s">
        <v>890</v>
      </c>
      <c r="B1397" t="s">
        <v>626</v>
      </c>
      <c r="C1397">
        <v>5240</v>
      </c>
      <c r="D1397">
        <v>2</v>
      </c>
      <c r="E1397" t="s">
        <v>14</v>
      </c>
      <c r="F1397" t="s">
        <v>927</v>
      </c>
      <c r="G1397">
        <v>45.7</v>
      </c>
      <c r="H1397" t="s">
        <v>196</v>
      </c>
      <c r="I1397">
        <v>4</v>
      </c>
      <c r="J1397">
        <f>(G1397/100)*I1397</f>
        <v>1.828</v>
      </c>
      <c r="K1397" t="s">
        <v>926</v>
      </c>
    </row>
    <row r="1398" spans="1:11" ht="15">
      <c r="A1398" t="s">
        <v>890</v>
      </c>
      <c r="B1398" t="s">
        <v>628</v>
      </c>
      <c r="C1398">
        <v>5360</v>
      </c>
      <c r="D1398">
        <v>1</v>
      </c>
      <c r="E1398" t="s">
        <v>14</v>
      </c>
      <c r="F1398" t="s">
        <v>15</v>
      </c>
      <c r="G1398">
        <v>10</v>
      </c>
      <c r="H1398" t="s">
        <v>196</v>
      </c>
      <c r="I1398">
        <v>4</v>
      </c>
      <c r="J1398" t="s">
        <v>533</v>
      </c>
      <c r="K1398" t="s">
        <v>928</v>
      </c>
    </row>
    <row r="1399" spans="1:11" ht="15">
      <c r="A1399" t="s">
        <v>890</v>
      </c>
      <c r="B1399" t="s">
        <v>628</v>
      </c>
      <c r="C1399">
        <v>5364</v>
      </c>
      <c r="D1399">
        <v>2</v>
      </c>
      <c r="E1399" t="s">
        <v>14</v>
      </c>
      <c r="F1399" t="s">
        <v>15</v>
      </c>
      <c r="G1399">
        <v>20</v>
      </c>
      <c r="H1399" t="s">
        <v>196</v>
      </c>
      <c r="I1399">
        <v>4</v>
      </c>
      <c r="J1399">
        <f>(G1399/100)*I1399</f>
        <v>0.8</v>
      </c>
      <c r="K1399" t="s">
        <v>928</v>
      </c>
    </row>
    <row r="1400" spans="1:11" ht="15">
      <c r="A1400" t="s">
        <v>890</v>
      </c>
      <c r="B1400" t="s">
        <v>929</v>
      </c>
      <c r="C1400">
        <v>5413</v>
      </c>
      <c r="D1400">
        <v>3</v>
      </c>
      <c r="E1400" t="s">
        <v>14</v>
      </c>
      <c r="F1400" t="s">
        <v>140</v>
      </c>
      <c r="G1400">
        <v>10</v>
      </c>
      <c r="H1400" t="s">
        <v>930</v>
      </c>
      <c r="I1400" t="s">
        <v>43</v>
      </c>
      <c r="J1400" t="s">
        <v>43</v>
      </c>
      <c r="K1400" t="s">
        <v>931</v>
      </c>
    </row>
    <row r="1401" spans="1:11" ht="15">
      <c r="A1401" t="s">
        <v>890</v>
      </c>
      <c r="B1401" t="s">
        <v>929</v>
      </c>
      <c r="C1401">
        <v>5412</v>
      </c>
      <c r="D1401">
        <v>4</v>
      </c>
      <c r="E1401" t="s">
        <v>29</v>
      </c>
      <c r="F1401" t="s">
        <v>140</v>
      </c>
      <c r="G1401">
        <v>95</v>
      </c>
      <c r="H1401" t="s">
        <v>930</v>
      </c>
      <c r="I1401">
        <f>1.8*1</f>
        <v>1.8</v>
      </c>
      <c r="J1401">
        <f>(G1401/100)*I1401</f>
        <v>1.71</v>
      </c>
      <c r="K1401" t="s">
        <v>932</v>
      </c>
    </row>
    <row r="1402" spans="1:11" ht="15">
      <c r="A1402" t="s">
        <v>890</v>
      </c>
      <c r="B1402" t="s">
        <v>933</v>
      </c>
      <c r="C1402">
        <v>5163</v>
      </c>
      <c r="D1402">
        <v>1</v>
      </c>
      <c r="E1402" t="s">
        <v>14</v>
      </c>
      <c r="F1402" t="s">
        <v>917</v>
      </c>
      <c r="G1402">
        <v>10</v>
      </c>
      <c r="H1402" t="s">
        <v>196</v>
      </c>
      <c r="I1402">
        <v>4</v>
      </c>
      <c r="J1402" t="s">
        <v>533</v>
      </c>
      <c r="K1402" t="s">
        <v>934</v>
      </c>
    </row>
    <row r="1403" spans="1:11" ht="15">
      <c r="A1403" t="s">
        <v>890</v>
      </c>
      <c r="B1403" t="s">
        <v>933</v>
      </c>
      <c r="C1403">
        <v>5170</v>
      </c>
      <c r="D1403">
        <v>2</v>
      </c>
      <c r="E1403" t="s">
        <v>14</v>
      </c>
      <c r="F1403" t="s">
        <v>920</v>
      </c>
      <c r="G1403">
        <v>21.75</v>
      </c>
      <c r="H1403" t="s">
        <v>196</v>
      </c>
      <c r="I1403">
        <v>4</v>
      </c>
      <c r="J1403">
        <f>(G1403/100)*I1403</f>
        <v>0.87</v>
      </c>
      <c r="K1403" t="s">
        <v>934</v>
      </c>
    </row>
    <row r="1404" spans="1:11" ht="15">
      <c r="A1404" t="s">
        <v>890</v>
      </c>
      <c r="B1404" t="s">
        <v>935</v>
      </c>
      <c r="C1404">
        <v>5182</v>
      </c>
      <c r="D1404">
        <v>1</v>
      </c>
      <c r="E1404" t="s">
        <v>14</v>
      </c>
      <c r="F1404" t="s">
        <v>920</v>
      </c>
      <c r="G1404">
        <v>10</v>
      </c>
      <c r="H1404" t="s">
        <v>196</v>
      </c>
      <c r="I1404">
        <v>4</v>
      </c>
      <c r="J1404" t="s">
        <v>533</v>
      </c>
      <c r="K1404" t="s">
        <v>934</v>
      </c>
    </row>
    <row r="1405" spans="1:11" ht="15">
      <c r="A1405" t="s">
        <v>890</v>
      </c>
      <c r="B1405" t="s">
        <v>935</v>
      </c>
      <c r="C1405">
        <v>5190</v>
      </c>
      <c r="D1405">
        <v>2</v>
      </c>
      <c r="E1405" t="s">
        <v>14</v>
      </c>
      <c r="F1405" t="s">
        <v>922</v>
      </c>
      <c r="G1405">
        <v>20</v>
      </c>
      <c r="H1405" t="s">
        <v>196</v>
      </c>
      <c r="I1405">
        <v>4</v>
      </c>
      <c r="J1405" t="s">
        <v>533</v>
      </c>
      <c r="K1405" t="s">
        <v>934</v>
      </c>
    </row>
    <row r="1406" spans="1:11" ht="15">
      <c r="A1406" t="s">
        <v>890</v>
      </c>
      <c r="B1406" t="s">
        <v>935</v>
      </c>
      <c r="C1406">
        <v>5201</v>
      </c>
      <c r="D1406">
        <v>3</v>
      </c>
      <c r="E1406" t="s">
        <v>14</v>
      </c>
      <c r="F1406" t="s">
        <v>924</v>
      </c>
      <c r="G1406">
        <v>30</v>
      </c>
      <c r="H1406" t="s">
        <v>196</v>
      </c>
      <c r="I1406">
        <v>4</v>
      </c>
      <c r="J1406">
        <f>(G1406/100)*I1406</f>
        <v>1.2</v>
      </c>
      <c r="K1406" t="s">
        <v>934</v>
      </c>
    </row>
    <row r="1407" spans="1:11" ht="15">
      <c r="A1407" t="s">
        <v>890</v>
      </c>
      <c r="B1407" t="s">
        <v>936</v>
      </c>
      <c r="C1407">
        <v>5164</v>
      </c>
      <c r="D1407">
        <v>1</v>
      </c>
      <c r="E1407" t="s">
        <v>14</v>
      </c>
      <c r="F1407" t="s">
        <v>917</v>
      </c>
      <c r="G1407">
        <v>12</v>
      </c>
      <c r="H1407" t="s">
        <v>196</v>
      </c>
      <c r="I1407">
        <v>4</v>
      </c>
      <c r="J1407" t="s">
        <v>533</v>
      </c>
      <c r="K1407" t="s">
        <v>937</v>
      </c>
    </row>
    <row r="1408" spans="1:11" ht="15">
      <c r="A1408" t="s">
        <v>890</v>
      </c>
      <c r="B1408" t="s">
        <v>936</v>
      </c>
      <c r="C1408">
        <v>5171</v>
      </c>
      <c r="D1408">
        <v>2</v>
      </c>
      <c r="E1408" t="s">
        <v>14</v>
      </c>
      <c r="F1408" t="s">
        <v>920</v>
      </c>
      <c r="G1408">
        <v>27.5</v>
      </c>
      <c r="H1408" t="s">
        <v>196</v>
      </c>
      <c r="I1408">
        <v>4</v>
      </c>
      <c r="J1408" t="s">
        <v>533</v>
      </c>
      <c r="K1408" t="s">
        <v>937</v>
      </c>
    </row>
    <row r="1409" spans="1:11" ht="15">
      <c r="A1409" t="s">
        <v>890</v>
      </c>
      <c r="B1409" t="s">
        <v>936</v>
      </c>
      <c r="C1409">
        <v>5180</v>
      </c>
      <c r="D1409">
        <v>3</v>
      </c>
      <c r="E1409" t="s">
        <v>14</v>
      </c>
      <c r="F1409" t="s">
        <v>920</v>
      </c>
      <c r="G1409">
        <v>61.5</v>
      </c>
      <c r="H1409" t="s">
        <v>196</v>
      </c>
      <c r="I1409">
        <v>4</v>
      </c>
      <c r="J1409">
        <f>(G1409/100)*I1409</f>
        <v>2.46</v>
      </c>
      <c r="K1409" t="s">
        <v>937</v>
      </c>
    </row>
    <row r="1410" spans="1:11" ht="15">
      <c r="A1410" t="s">
        <v>890</v>
      </c>
      <c r="B1410" t="s">
        <v>936</v>
      </c>
      <c r="C1410">
        <v>5100</v>
      </c>
      <c r="D1410" t="s">
        <v>938</v>
      </c>
      <c r="E1410" t="s">
        <v>14</v>
      </c>
      <c r="F1410" t="s">
        <v>939</v>
      </c>
      <c r="G1410" t="s">
        <v>43</v>
      </c>
      <c r="H1410" t="s">
        <v>43</v>
      </c>
      <c r="I1410" t="s">
        <v>43</v>
      </c>
      <c r="J1410" t="s">
        <v>43</v>
      </c>
      <c r="K1410" t="s">
        <v>940</v>
      </c>
    </row>
    <row r="1411" spans="1:11" ht="15">
      <c r="A1411" t="s">
        <v>890</v>
      </c>
      <c r="B1411" t="s">
        <v>941</v>
      </c>
      <c r="C1411">
        <v>5191</v>
      </c>
      <c r="D1411">
        <v>1</v>
      </c>
      <c r="E1411" t="s">
        <v>14</v>
      </c>
      <c r="F1411" t="s">
        <v>922</v>
      </c>
      <c r="G1411">
        <v>10</v>
      </c>
      <c r="H1411" t="s">
        <v>196</v>
      </c>
      <c r="I1411">
        <v>4</v>
      </c>
      <c r="J1411" t="s">
        <v>533</v>
      </c>
      <c r="K1411" t="s">
        <v>942</v>
      </c>
    </row>
    <row r="1412" spans="1:11" ht="15">
      <c r="A1412" t="s">
        <v>890</v>
      </c>
      <c r="B1412" t="s">
        <v>941</v>
      </c>
      <c r="C1412">
        <v>5202</v>
      </c>
      <c r="D1412">
        <v>2</v>
      </c>
      <c r="E1412" t="s">
        <v>14</v>
      </c>
      <c r="F1412" t="s">
        <v>924</v>
      </c>
      <c r="G1412">
        <v>87</v>
      </c>
      <c r="H1412" t="s">
        <v>196</v>
      </c>
      <c r="I1412">
        <v>4</v>
      </c>
      <c r="J1412" t="s">
        <v>533</v>
      </c>
      <c r="K1412" t="s">
        <v>942</v>
      </c>
    </row>
    <row r="1413" spans="1:11" ht="15">
      <c r="A1413" t="s">
        <v>890</v>
      </c>
      <c r="B1413" t="s">
        <v>941</v>
      </c>
      <c r="C1413">
        <v>5215</v>
      </c>
      <c r="D1413">
        <v>3</v>
      </c>
      <c r="E1413" t="s">
        <v>14</v>
      </c>
      <c r="F1413" t="s">
        <v>924</v>
      </c>
      <c r="G1413">
        <v>130</v>
      </c>
      <c r="H1413" t="s">
        <v>196</v>
      </c>
      <c r="I1413">
        <v>4</v>
      </c>
      <c r="J1413">
        <f>(G1413/100)*I1413</f>
        <v>5.2</v>
      </c>
      <c r="K1413" t="s">
        <v>942</v>
      </c>
    </row>
    <row r="1414" spans="1:11" ht="15">
      <c r="A1414" t="s">
        <v>890</v>
      </c>
      <c r="B1414" t="s">
        <v>943</v>
      </c>
      <c r="C1414">
        <v>5407</v>
      </c>
      <c r="D1414">
        <v>1</v>
      </c>
      <c r="E1414" t="s">
        <v>14</v>
      </c>
      <c r="F1414" t="s">
        <v>140</v>
      </c>
      <c r="G1414">
        <v>1</v>
      </c>
      <c r="H1414" t="s">
        <v>944</v>
      </c>
      <c r="I1414">
        <f>6.5*1.2</f>
        <v>7.8</v>
      </c>
      <c r="J1414">
        <f>(G1414/100)*I1414</f>
        <v>0.078</v>
      </c>
      <c r="K1414" t="s">
        <v>945</v>
      </c>
    </row>
    <row r="1415" spans="1:11" ht="15">
      <c r="A1415" t="s">
        <v>890</v>
      </c>
      <c r="B1415" t="s">
        <v>634</v>
      </c>
      <c r="C1415">
        <v>5275</v>
      </c>
      <c r="D1415">
        <v>1</v>
      </c>
      <c r="E1415" t="s">
        <v>14</v>
      </c>
      <c r="F1415" t="s">
        <v>946</v>
      </c>
      <c r="G1415">
        <v>10</v>
      </c>
      <c r="H1415" t="s">
        <v>196</v>
      </c>
      <c r="I1415">
        <v>4</v>
      </c>
      <c r="J1415" t="s">
        <v>533</v>
      </c>
      <c r="K1415" t="s">
        <v>916</v>
      </c>
    </row>
    <row r="1416" spans="1:11" ht="15">
      <c r="A1416" t="s">
        <v>890</v>
      </c>
      <c r="B1416" t="s">
        <v>634</v>
      </c>
      <c r="C1416">
        <v>5283</v>
      </c>
      <c r="D1416">
        <v>2</v>
      </c>
      <c r="E1416" t="s">
        <v>14</v>
      </c>
      <c r="F1416" t="s">
        <v>946</v>
      </c>
      <c r="G1416">
        <v>20</v>
      </c>
      <c r="H1416" t="s">
        <v>196</v>
      </c>
      <c r="I1416">
        <v>4</v>
      </c>
      <c r="J1416">
        <f>(G1416/100)*I1416</f>
        <v>0.8</v>
      </c>
      <c r="K1416" t="s">
        <v>916</v>
      </c>
    </row>
    <row r="1417" spans="1:11" ht="15">
      <c r="A1417" t="s">
        <v>890</v>
      </c>
      <c r="B1417" t="s">
        <v>635</v>
      </c>
      <c r="C1417">
        <v>5286</v>
      </c>
      <c r="D1417">
        <v>1</v>
      </c>
      <c r="E1417" t="s">
        <v>14</v>
      </c>
      <c r="F1417" t="s">
        <v>947</v>
      </c>
      <c r="G1417">
        <v>10</v>
      </c>
      <c r="H1417" t="s">
        <v>196</v>
      </c>
      <c r="I1417">
        <v>4</v>
      </c>
      <c r="J1417" t="s">
        <v>533</v>
      </c>
      <c r="K1417" t="s">
        <v>921</v>
      </c>
    </row>
    <row r="1418" spans="1:11" ht="15">
      <c r="A1418" t="s">
        <v>890</v>
      </c>
      <c r="B1418" t="s">
        <v>635</v>
      </c>
      <c r="C1418">
        <v>5301</v>
      </c>
      <c r="D1418">
        <v>2</v>
      </c>
      <c r="E1418" t="s">
        <v>14</v>
      </c>
      <c r="F1418" t="s">
        <v>948</v>
      </c>
      <c r="G1418">
        <v>35</v>
      </c>
      <c r="H1418" t="s">
        <v>196</v>
      </c>
      <c r="I1418">
        <v>4</v>
      </c>
      <c r="J1418">
        <f>(G1418/100)*I1418</f>
        <v>1.4</v>
      </c>
      <c r="K1418" t="s">
        <v>921</v>
      </c>
    </row>
    <row r="1419" spans="1:11" ht="15">
      <c r="A1419" t="s">
        <v>890</v>
      </c>
      <c r="B1419" t="s">
        <v>636</v>
      </c>
      <c r="C1419">
        <v>5303</v>
      </c>
      <c r="D1419">
        <v>1</v>
      </c>
      <c r="E1419" t="s">
        <v>14</v>
      </c>
      <c r="F1419" t="s">
        <v>948</v>
      </c>
      <c r="G1419">
        <v>17.5</v>
      </c>
      <c r="H1419" t="s">
        <v>196</v>
      </c>
      <c r="I1419">
        <v>4</v>
      </c>
      <c r="J1419" t="s">
        <v>533</v>
      </c>
      <c r="K1419" t="s">
        <v>921</v>
      </c>
    </row>
    <row r="1420" spans="1:11" ht="15">
      <c r="A1420" t="s">
        <v>890</v>
      </c>
      <c r="B1420" t="s">
        <v>636</v>
      </c>
      <c r="C1420">
        <v>5315</v>
      </c>
      <c r="D1420">
        <v>2</v>
      </c>
      <c r="E1420" t="s">
        <v>14</v>
      </c>
      <c r="F1420" t="s">
        <v>949</v>
      </c>
      <c r="G1420">
        <v>20</v>
      </c>
      <c r="H1420" t="s">
        <v>196</v>
      </c>
      <c r="I1420">
        <v>4</v>
      </c>
      <c r="J1420" t="s">
        <v>533</v>
      </c>
      <c r="K1420" t="s">
        <v>921</v>
      </c>
    </row>
    <row r="1421" spans="1:11" ht="15">
      <c r="A1421" t="s">
        <v>890</v>
      </c>
      <c r="B1421" t="s">
        <v>636</v>
      </c>
      <c r="C1421" t="s">
        <v>950</v>
      </c>
      <c r="D1421">
        <v>3</v>
      </c>
      <c r="E1421" t="s">
        <v>14</v>
      </c>
      <c r="F1421" t="s">
        <v>949</v>
      </c>
      <c r="G1421">
        <v>9.25</v>
      </c>
      <c r="H1421" t="s">
        <v>196</v>
      </c>
      <c r="I1421">
        <v>4</v>
      </c>
      <c r="J1421" t="s">
        <v>533</v>
      </c>
      <c r="K1421" t="s">
        <v>921</v>
      </c>
    </row>
    <row r="1422" spans="1:11" ht="15">
      <c r="A1422" t="s">
        <v>890</v>
      </c>
      <c r="B1422" t="s">
        <v>636</v>
      </c>
      <c r="C1422" t="s">
        <v>951</v>
      </c>
      <c r="D1422">
        <v>3</v>
      </c>
      <c r="E1422" t="s">
        <v>14</v>
      </c>
      <c r="G1422">
        <v>91.75</v>
      </c>
      <c r="H1422" t="s">
        <v>196</v>
      </c>
      <c r="I1422">
        <v>4</v>
      </c>
      <c r="J1422">
        <f>(G1422/100)*I1422</f>
        <v>3.67</v>
      </c>
      <c r="K1422" t="s">
        <v>952</v>
      </c>
    </row>
    <row r="1423" spans="1:11" ht="15">
      <c r="A1423" t="s">
        <v>890</v>
      </c>
      <c r="B1423" t="s">
        <v>636</v>
      </c>
      <c r="C1423">
        <v>5334</v>
      </c>
      <c r="D1423">
        <v>3</v>
      </c>
      <c r="E1423" t="s">
        <v>14</v>
      </c>
      <c r="F1423" t="s">
        <v>953</v>
      </c>
      <c r="G1423" t="s">
        <v>533</v>
      </c>
      <c r="H1423" t="s">
        <v>533</v>
      </c>
      <c r="I1423" t="s">
        <v>43</v>
      </c>
      <c r="J1423" t="s">
        <v>533</v>
      </c>
      <c r="K1423" t="s">
        <v>954</v>
      </c>
    </row>
    <row r="1424" spans="1:11" ht="15">
      <c r="A1424" t="s">
        <v>890</v>
      </c>
      <c r="B1424" t="s">
        <v>637</v>
      </c>
      <c r="C1424">
        <v>5335</v>
      </c>
      <c r="D1424">
        <v>1</v>
      </c>
      <c r="E1424" t="s">
        <v>14</v>
      </c>
      <c r="F1424" t="s">
        <v>953</v>
      </c>
      <c r="G1424">
        <v>10</v>
      </c>
      <c r="H1424" t="s">
        <v>196</v>
      </c>
      <c r="I1424">
        <v>4</v>
      </c>
      <c r="J1424" t="s">
        <v>533</v>
      </c>
      <c r="K1424" t="s">
        <v>955</v>
      </c>
    </row>
    <row r="1425" spans="1:11" ht="15">
      <c r="A1425" t="s">
        <v>890</v>
      </c>
      <c r="B1425" t="s">
        <v>637</v>
      </c>
      <c r="C1425">
        <v>5345</v>
      </c>
      <c r="D1425">
        <v>2</v>
      </c>
      <c r="E1425" t="s">
        <v>14</v>
      </c>
      <c r="F1425" t="s">
        <v>953</v>
      </c>
      <c r="G1425">
        <v>23.75</v>
      </c>
      <c r="H1425" t="s">
        <v>717</v>
      </c>
      <c r="I1425">
        <v>4</v>
      </c>
      <c r="J1425" t="s">
        <v>533</v>
      </c>
      <c r="K1425" t="s">
        <v>955</v>
      </c>
    </row>
    <row r="1426" spans="1:11" ht="15">
      <c r="A1426" t="s">
        <v>890</v>
      </c>
      <c r="B1426" t="s">
        <v>637</v>
      </c>
      <c r="C1426">
        <v>5350</v>
      </c>
      <c r="D1426">
        <v>2</v>
      </c>
      <c r="E1426" t="s">
        <v>14</v>
      </c>
      <c r="F1426" t="s">
        <v>956</v>
      </c>
      <c r="G1426" t="s">
        <v>533</v>
      </c>
      <c r="H1426" t="s">
        <v>196</v>
      </c>
      <c r="I1426" t="s">
        <v>43</v>
      </c>
      <c r="J1426" t="s">
        <v>533</v>
      </c>
      <c r="K1426" t="s">
        <v>957</v>
      </c>
    </row>
    <row r="1427" spans="1:11" ht="15">
      <c r="A1427" t="s">
        <v>890</v>
      </c>
      <c r="B1427" t="s">
        <v>637</v>
      </c>
      <c r="C1427">
        <v>5352</v>
      </c>
      <c r="D1427">
        <v>3</v>
      </c>
      <c r="E1427" t="s">
        <v>14</v>
      </c>
      <c r="F1427" t="s">
        <v>956</v>
      </c>
      <c r="G1427">
        <v>60</v>
      </c>
      <c r="H1427" t="s">
        <v>196</v>
      </c>
      <c r="I1427">
        <v>4</v>
      </c>
      <c r="J1427">
        <f>(G1427/100)*I1427</f>
        <v>2.4</v>
      </c>
      <c r="K1427" t="s">
        <v>955</v>
      </c>
    </row>
    <row r="1428" spans="1:11" ht="15">
      <c r="A1428" t="s">
        <v>890</v>
      </c>
      <c r="B1428" t="s">
        <v>637</v>
      </c>
      <c r="C1428">
        <v>5355</v>
      </c>
      <c r="D1428">
        <v>3</v>
      </c>
      <c r="E1428" t="s">
        <v>14</v>
      </c>
      <c r="F1428" t="s">
        <v>956</v>
      </c>
      <c r="G1428" t="s">
        <v>43</v>
      </c>
      <c r="H1428" t="s">
        <v>43</v>
      </c>
      <c r="I1428" t="s">
        <v>43</v>
      </c>
      <c r="J1428" t="s">
        <v>533</v>
      </c>
      <c r="K1428" t="s">
        <v>957</v>
      </c>
    </row>
    <row r="1429" spans="1:11" ht="15">
      <c r="A1429" t="s">
        <v>890</v>
      </c>
      <c r="B1429" t="s">
        <v>637</v>
      </c>
      <c r="C1429">
        <v>5361</v>
      </c>
      <c r="D1429">
        <v>3</v>
      </c>
      <c r="E1429" t="s">
        <v>14</v>
      </c>
      <c r="F1429" t="s">
        <v>15</v>
      </c>
      <c r="G1429" t="s">
        <v>533</v>
      </c>
      <c r="H1429" t="s">
        <v>533</v>
      </c>
      <c r="I1429" t="s">
        <v>43</v>
      </c>
      <c r="J1429" t="s">
        <v>533</v>
      </c>
      <c r="K1429" t="s">
        <v>958</v>
      </c>
    </row>
    <row r="1430" spans="1:11" ht="15">
      <c r="A1430" t="s">
        <v>890</v>
      </c>
      <c r="B1430" t="s">
        <v>637</v>
      </c>
      <c r="C1430">
        <v>5425</v>
      </c>
      <c r="D1430">
        <v>3</v>
      </c>
      <c r="E1430" t="s">
        <v>14</v>
      </c>
      <c r="F1430" t="s">
        <v>145</v>
      </c>
      <c r="G1430" t="s">
        <v>533</v>
      </c>
      <c r="H1430" t="s">
        <v>959</v>
      </c>
      <c r="I1430" t="s">
        <v>43</v>
      </c>
      <c r="J1430" t="s">
        <v>533</v>
      </c>
      <c r="K1430" t="s">
        <v>960</v>
      </c>
    </row>
    <row r="1431" spans="1:11" ht="15">
      <c r="A1431" t="s">
        <v>890</v>
      </c>
      <c r="B1431" t="s">
        <v>637</v>
      </c>
      <c r="C1431">
        <v>5418</v>
      </c>
      <c r="D1431">
        <v>4</v>
      </c>
      <c r="E1431" t="s">
        <v>29</v>
      </c>
      <c r="F1431" t="s">
        <v>288</v>
      </c>
      <c r="G1431">
        <v>44</v>
      </c>
      <c r="H1431" t="s">
        <v>961</v>
      </c>
      <c r="I1431">
        <f>0.5*0.32</f>
        <v>0.16</v>
      </c>
      <c r="J1431">
        <f>(G1431/100)*I1431</f>
        <v>0.0704</v>
      </c>
      <c r="K1431" t="s">
        <v>962</v>
      </c>
    </row>
    <row r="1432" spans="1:11" ht="15">
      <c r="A1432" t="s">
        <v>890</v>
      </c>
      <c r="B1432" t="s">
        <v>637</v>
      </c>
      <c r="C1432">
        <v>5419</v>
      </c>
      <c r="D1432">
        <v>4</v>
      </c>
      <c r="E1432" t="s">
        <v>29</v>
      </c>
      <c r="F1432" t="s">
        <v>288</v>
      </c>
      <c r="G1432">
        <v>3.5</v>
      </c>
      <c r="H1432" t="s">
        <v>963</v>
      </c>
      <c r="I1432" t="s">
        <v>43</v>
      </c>
      <c r="J1432" t="s">
        <v>533</v>
      </c>
      <c r="K1432" t="s">
        <v>964</v>
      </c>
    </row>
    <row r="1433" spans="1:11" ht="15">
      <c r="A1433" t="s">
        <v>890</v>
      </c>
      <c r="B1433" t="s">
        <v>637</v>
      </c>
      <c r="C1433">
        <v>5421</v>
      </c>
      <c r="D1433">
        <v>4</v>
      </c>
      <c r="E1433" t="s">
        <v>29</v>
      </c>
      <c r="F1433" t="s">
        <v>145</v>
      </c>
      <c r="G1433" t="s">
        <v>533</v>
      </c>
      <c r="H1433" t="s">
        <v>961</v>
      </c>
      <c r="I1433" t="s">
        <v>43</v>
      </c>
      <c r="J1433" t="s">
        <v>533</v>
      </c>
      <c r="K1433" t="s">
        <v>965</v>
      </c>
    </row>
    <row r="1434" spans="1:11" ht="15">
      <c r="A1434" t="s">
        <v>890</v>
      </c>
      <c r="B1434" t="s">
        <v>637</v>
      </c>
      <c r="C1434">
        <v>5426</v>
      </c>
      <c r="D1434">
        <v>4</v>
      </c>
      <c r="E1434" t="s">
        <v>29</v>
      </c>
      <c r="F1434" t="s">
        <v>145</v>
      </c>
      <c r="G1434" t="s">
        <v>533</v>
      </c>
      <c r="H1434" t="s">
        <v>959</v>
      </c>
      <c r="I1434" t="s">
        <v>43</v>
      </c>
      <c r="J1434" t="s">
        <v>533</v>
      </c>
      <c r="K1434" t="s">
        <v>960</v>
      </c>
    </row>
    <row r="1435" spans="1:11" ht="15">
      <c r="A1435" t="s">
        <v>890</v>
      </c>
      <c r="B1435" t="s">
        <v>637</v>
      </c>
      <c r="C1435">
        <v>5422</v>
      </c>
      <c r="D1435">
        <v>5</v>
      </c>
      <c r="E1435" t="s">
        <v>141</v>
      </c>
      <c r="F1435" t="s">
        <v>145</v>
      </c>
      <c r="G1435">
        <v>28.5</v>
      </c>
      <c r="H1435" t="s">
        <v>961</v>
      </c>
      <c r="I1435" t="s">
        <v>43</v>
      </c>
      <c r="J1435" t="s">
        <v>533</v>
      </c>
      <c r="K1435" t="s">
        <v>966</v>
      </c>
    </row>
    <row r="1436" spans="1:11" ht="15">
      <c r="A1436" t="s">
        <v>890</v>
      </c>
      <c r="B1436" t="s">
        <v>637</v>
      </c>
      <c r="C1436">
        <v>5427</v>
      </c>
      <c r="D1436">
        <v>5</v>
      </c>
      <c r="E1436" t="s">
        <v>141</v>
      </c>
      <c r="F1436" t="s">
        <v>145</v>
      </c>
      <c r="G1436">
        <v>144</v>
      </c>
      <c r="H1436" t="s">
        <v>959</v>
      </c>
      <c r="I1436">
        <f>1.5*1.5</f>
        <v>2.25</v>
      </c>
      <c r="J1436">
        <f>(G1436/100)*I1436</f>
        <v>3.2399999999999998</v>
      </c>
      <c r="K1436" t="s">
        <v>967</v>
      </c>
    </row>
    <row r="1437" spans="1:11" ht="15">
      <c r="A1437" t="s">
        <v>890</v>
      </c>
      <c r="B1437" t="s">
        <v>638</v>
      </c>
      <c r="C1437">
        <v>5358</v>
      </c>
      <c r="D1437">
        <v>1</v>
      </c>
      <c r="E1437" t="s">
        <v>14</v>
      </c>
      <c r="F1437" t="s">
        <v>15</v>
      </c>
      <c r="G1437">
        <v>10</v>
      </c>
      <c r="H1437" t="s">
        <v>196</v>
      </c>
      <c r="I1437">
        <v>4</v>
      </c>
      <c r="J1437" t="s">
        <v>533</v>
      </c>
      <c r="K1437" t="s">
        <v>968</v>
      </c>
    </row>
    <row r="1438" spans="1:11" ht="15">
      <c r="A1438" t="s">
        <v>890</v>
      </c>
      <c r="B1438" t="s">
        <v>638</v>
      </c>
      <c r="C1438">
        <v>5365</v>
      </c>
      <c r="D1438">
        <v>2</v>
      </c>
      <c r="E1438" t="s">
        <v>14</v>
      </c>
      <c r="F1438" t="s">
        <v>15</v>
      </c>
      <c r="G1438">
        <v>20</v>
      </c>
      <c r="H1438" t="s">
        <v>717</v>
      </c>
      <c r="I1438">
        <v>4</v>
      </c>
      <c r="J1438" t="s">
        <v>533</v>
      </c>
      <c r="K1438" t="s">
        <v>968</v>
      </c>
    </row>
    <row r="1439" spans="1:11" ht="15">
      <c r="A1439" t="s">
        <v>890</v>
      </c>
      <c r="B1439" t="s">
        <v>638</v>
      </c>
      <c r="C1439">
        <v>5368</v>
      </c>
      <c r="D1439">
        <v>3</v>
      </c>
      <c r="E1439" t="s">
        <v>14</v>
      </c>
      <c r="F1439" t="s">
        <v>15</v>
      </c>
      <c r="G1439">
        <v>31</v>
      </c>
      <c r="H1439" t="s">
        <v>717</v>
      </c>
      <c r="I1439">
        <v>4</v>
      </c>
      <c r="J1439">
        <f>(G1439/100)*I1439</f>
        <v>1.24</v>
      </c>
      <c r="K1439" t="s">
        <v>968</v>
      </c>
    </row>
    <row r="1440" spans="1:11" ht="15">
      <c r="A1440" t="s">
        <v>890</v>
      </c>
      <c r="B1440" t="s">
        <v>969</v>
      </c>
      <c r="C1440">
        <v>5438</v>
      </c>
      <c r="D1440">
        <v>1</v>
      </c>
      <c r="E1440" t="s">
        <v>14</v>
      </c>
      <c r="G1440">
        <v>30</v>
      </c>
      <c r="H1440" t="s">
        <v>196</v>
      </c>
      <c r="I1440">
        <v>4</v>
      </c>
      <c r="J1440">
        <f>(G1440/100)*I1440</f>
        <v>1.2</v>
      </c>
      <c r="K1440" t="s">
        <v>970</v>
      </c>
    </row>
    <row r="1441" spans="1:11" ht="15">
      <c r="A1441" t="s">
        <v>890</v>
      </c>
      <c r="B1441" t="s">
        <v>971</v>
      </c>
      <c r="C1441">
        <v>5106</v>
      </c>
      <c r="D1441">
        <v>1</v>
      </c>
      <c r="E1441" t="s">
        <v>14</v>
      </c>
      <c r="F1441" t="s">
        <v>898</v>
      </c>
      <c r="G1441">
        <v>10.7</v>
      </c>
      <c r="H1441" t="s">
        <v>196</v>
      </c>
      <c r="I1441">
        <v>4</v>
      </c>
      <c r="J1441" t="s">
        <v>533</v>
      </c>
      <c r="K1441" t="s">
        <v>972</v>
      </c>
    </row>
    <row r="1442" spans="1:11" ht="15">
      <c r="A1442" t="s">
        <v>890</v>
      </c>
      <c r="B1442" t="s">
        <v>971</v>
      </c>
      <c r="C1442">
        <v>5113</v>
      </c>
      <c r="D1442">
        <v>2</v>
      </c>
      <c r="E1442" t="s">
        <v>14</v>
      </c>
      <c r="F1442" t="s">
        <v>900</v>
      </c>
      <c r="G1442">
        <v>25</v>
      </c>
      <c r="H1442" t="s">
        <v>196</v>
      </c>
      <c r="I1442">
        <v>4</v>
      </c>
      <c r="J1442" t="s">
        <v>533</v>
      </c>
      <c r="K1442" t="s">
        <v>972</v>
      </c>
    </row>
    <row r="1443" spans="1:11" ht="15">
      <c r="A1443" t="s">
        <v>890</v>
      </c>
      <c r="B1443" t="s">
        <v>971</v>
      </c>
      <c r="C1443">
        <v>5128</v>
      </c>
      <c r="D1443">
        <v>3</v>
      </c>
      <c r="E1443" t="s">
        <v>14</v>
      </c>
      <c r="F1443" t="s">
        <v>903</v>
      </c>
      <c r="G1443">
        <v>31.5</v>
      </c>
      <c r="H1443" t="s">
        <v>196</v>
      </c>
      <c r="I1443">
        <v>4</v>
      </c>
      <c r="J1443">
        <f>(G1443/100)*I1443</f>
        <v>1.26</v>
      </c>
      <c r="K1443" t="s">
        <v>973</v>
      </c>
    </row>
    <row r="1444" spans="1:11" ht="15">
      <c r="A1444" t="s">
        <v>890</v>
      </c>
      <c r="B1444" t="s">
        <v>974</v>
      </c>
      <c r="C1444">
        <v>5137</v>
      </c>
      <c r="D1444">
        <v>1</v>
      </c>
      <c r="E1444" t="s">
        <v>14</v>
      </c>
      <c r="F1444" t="s">
        <v>910</v>
      </c>
      <c r="G1444">
        <v>10</v>
      </c>
      <c r="H1444" t="s">
        <v>196</v>
      </c>
      <c r="I1444">
        <v>4</v>
      </c>
      <c r="J1444" t="s">
        <v>533</v>
      </c>
      <c r="K1444" t="s">
        <v>975</v>
      </c>
    </row>
    <row r="1445" spans="1:11" ht="15">
      <c r="A1445" t="s">
        <v>890</v>
      </c>
      <c r="B1445" t="s">
        <v>974</v>
      </c>
      <c r="C1445">
        <v>5144</v>
      </c>
      <c r="D1445">
        <v>2</v>
      </c>
      <c r="E1445" t="s">
        <v>14</v>
      </c>
      <c r="F1445" t="s">
        <v>910</v>
      </c>
      <c r="G1445">
        <v>24.5</v>
      </c>
      <c r="H1445" t="s">
        <v>196</v>
      </c>
      <c r="I1445">
        <v>4</v>
      </c>
      <c r="J1445" t="s">
        <v>533</v>
      </c>
      <c r="K1445" t="s">
        <v>976</v>
      </c>
    </row>
    <row r="1446" spans="1:11" ht="15">
      <c r="A1446" t="s">
        <v>890</v>
      </c>
      <c r="B1446" t="s">
        <v>974</v>
      </c>
      <c r="C1446">
        <v>5150</v>
      </c>
      <c r="D1446">
        <v>3</v>
      </c>
      <c r="E1446" t="s">
        <v>14</v>
      </c>
      <c r="F1446" t="s">
        <v>914</v>
      </c>
      <c r="G1446">
        <v>43</v>
      </c>
      <c r="H1446" t="s">
        <v>196</v>
      </c>
      <c r="I1446">
        <v>4</v>
      </c>
      <c r="J1446">
        <f>(G1446/100)*I1446</f>
        <v>1.72</v>
      </c>
      <c r="K1446" t="s">
        <v>977</v>
      </c>
    </row>
    <row r="1447" spans="1:11" ht="15">
      <c r="A1447" t="s">
        <v>890</v>
      </c>
      <c r="B1447" t="s">
        <v>978</v>
      </c>
      <c r="C1447">
        <v>5116</v>
      </c>
      <c r="D1447">
        <v>1</v>
      </c>
      <c r="E1447" t="s">
        <v>14</v>
      </c>
      <c r="F1447" t="s">
        <v>900</v>
      </c>
      <c r="G1447">
        <v>43.25</v>
      </c>
      <c r="H1447" t="s">
        <v>196</v>
      </c>
      <c r="I1447">
        <v>4</v>
      </c>
      <c r="J1447" t="s">
        <v>533</v>
      </c>
      <c r="K1447" t="s">
        <v>979</v>
      </c>
    </row>
    <row r="1448" spans="1:11" ht="15">
      <c r="A1448" t="s">
        <v>890</v>
      </c>
      <c r="B1448" t="s">
        <v>978</v>
      </c>
      <c r="C1448">
        <v>5143</v>
      </c>
      <c r="D1448">
        <v>2</v>
      </c>
      <c r="E1448" t="s">
        <v>14</v>
      </c>
      <c r="F1448" t="s">
        <v>910</v>
      </c>
      <c r="G1448">
        <v>79.5</v>
      </c>
      <c r="H1448" t="s">
        <v>196</v>
      </c>
      <c r="I1448">
        <v>4</v>
      </c>
      <c r="J1448" t="s">
        <v>533</v>
      </c>
      <c r="K1448" t="s">
        <v>980</v>
      </c>
    </row>
    <row r="1449" spans="1:11" ht="15">
      <c r="A1449" t="s">
        <v>890</v>
      </c>
      <c r="B1449" t="s">
        <v>978</v>
      </c>
      <c r="C1449">
        <v>5151</v>
      </c>
      <c r="D1449">
        <v>3</v>
      </c>
      <c r="E1449" t="s">
        <v>14</v>
      </c>
      <c r="F1449" t="s">
        <v>914</v>
      </c>
      <c r="G1449">
        <v>93</v>
      </c>
      <c r="H1449" t="s">
        <v>196</v>
      </c>
      <c r="I1449">
        <v>4</v>
      </c>
      <c r="J1449">
        <f>(G1449/100)*I1449</f>
        <v>3.72</v>
      </c>
      <c r="K1449" t="s">
        <v>981</v>
      </c>
    </row>
    <row r="1450" spans="1:11" ht="15">
      <c r="A1450" t="s">
        <v>890</v>
      </c>
      <c r="B1450" t="s">
        <v>639</v>
      </c>
      <c r="C1450">
        <v>5398</v>
      </c>
      <c r="D1450">
        <v>1</v>
      </c>
      <c r="E1450" t="s">
        <v>14</v>
      </c>
      <c r="F1450" t="s">
        <v>101</v>
      </c>
      <c r="G1450">
        <v>20</v>
      </c>
      <c r="H1450" t="s">
        <v>196</v>
      </c>
      <c r="I1450">
        <v>4</v>
      </c>
      <c r="J1450">
        <f>(G1450/100)*I1450</f>
        <v>0.8</v>
      </c>
      <c r="K1450" t="s">
        <v>982</v>
      </c>
    </row>
    <row r="1451" spans="1:11" ht="15">
      <c r="A1451" t="s">
        <v>890</v>
      </c>
      <c r="B1451" t="s">
        <v>640</v>
      </c>
      <c r="C1451">
        <v>5451</v>
      </c>
      <c r="D1451">
        <v>1</v>
      </c>
      <c r="E1451" t="s">
        <v>14</v>
      </c>
      <c r="G1451">
        <v>20</v>
      </c>
      <c r="H1451" t="s">
        <v>196</v>
      </c>
      <c r="I1451">
        <v>4</v>
      </c>
      <c r="J1451">
        <f>(G1451/100)*I1451</f>
        <v>0.8</v>
      </c>
      <c r="K1451" t="s">
        <v>983</v>
      </c>
    </row>
    <row r="1452" spans="1:11" ht="15">
      <c r="A1452" t="s">
        <v>890</v>
      </c>
      <c r="B1452" t="s">
        <v>642</v>
      </c>
      <c r="C1452">
        <v>5189</v>
      </c>
      <c r="D1452">
        <v>1</v>
      </c>
      <c r="E1452" t="s">
        <v>14</v>
      </c>
      <c r="F1452" t="s">
        <v>922</v>
      </c>
      <c r="G1452">
        <v>10</v>
      </c>
      <c r="H1452" t="s">
        <v>196</v>
      </c>
      <c r="I1452">
        <v>4</v>
      </c>
      <c r="J1452" t="s">
        <v>533</v>
      </c>
      <c r="K1452" t="s">
        <v>984</v>
      </c>
    </row>
    <row r="1453" spans="1:11" ht="15">
      <c r="A1453" t="s">
        <v>890</v>
      </c>
      <c r="B1453" t="s">
        <v>642</v>
      </c>
      <c r="C1453">
        <v>5194</v>
      </c>
      <c r="D1453">
        <v>2</v>
      </c>
      <c r="E1453" t="s">
        <v>14</v>
      </c>
      <c r="F1453" t="s">
        <v>924</v>
      </c>
      <c r="G1453">
        <v>17.5</v>
      </c>
      <c r="H1453" t="s">
        <v>196</v>
      </c>
      <c r="I1453">
        <v>4</v>
      </c>
      <c r="J1453">
        <f>(G1453/100)*I1453</f>
        <v>0.7</v>
      </c>
      <c r="K1453" t="s">
        <v>984</v>
      </c>
    </row>
    <row r="1454" spans="1:11" ht="15">
      <c r="A1454" t="s">
        <v>890</v>
      </c>
      <c r="B1454" t="s">
        <v>643</v>
      </c>
      <c r="C1454">
        <v>5208</v>
      </c>
      <c r="D1454">
        <v>1</v>
      </c>
      <c r="E1454" t="s">
        <v>14</v>
      </c>
      <c r="F1454" t="s">
        <v>924</v>
      </c>
      <c r="G1454">
        <v>10</v>
      </c>
      <c r="H1454" t="s">
        <v>196</v>
      </c>
      <c r="I1454">
        <v>4</v>
      </c>
      <c r="J1454" t="s">
        <v>533</v>
      </c>
      <c r="K1454" t="s">
        <v>984</v>
      </c>
    </row>
    <row r="1455" spans="1:11" ht="15">
      <c r="A1455" t="s">
        <v>890</v>
      </c>
      <c r="B1455" t="s">
        <v>643</v>
      </c>
      <c r="C1455">
        <v>5217</v>
      </c>
      <c r="D1455">
        <v>2</v>
      </c>
      <c r="E1455" t="s">
        <v>14</v>
      </c>
      <c r="F1455" t="s">
        <v>924</v>
      </c>
      <c r="G1455">
        <v>20</v>
      </c>
      <c r="H1455" t="s">
        <v>196</v>
      </c>
      <c r="I1455">
        <v>4</v>
      </c>
      <c r="J1455">
        <f>(G1455/100)*I1455</f>
        <v>0.8</v>
      </c>
      <c r="K1455" t="s">
        <v>984</v>
      </c>
    </row>
    <row r="1456" spans="1:11" ht="15">
      <c r="A1456" t="s">
        <v>890</v>
      </c>
      <c r="B1456" t="s">
        <v>644</v>
      </c>
      <c r="C1456">
        <v>5234</v>
      </c>
      <c r="D1456">
        <v>1</v>
      </c>
      <c r="E1456" t="s">
        <v>14</v>
      </c>
      <c r="F1456" t="s">
        <v>918</v>
      </c>
      <c r="G1456">
        <v>10</v>
      </c>
      <c r="H1456" t="s">
        <v>196</v>
      </c>
      <c r="I1456">
        <v>4</v>
      </c>
      <c r="J1456" t="s">
        <v>533</v>
      </c>
      <c r="K1456" t="s">
        <v>985</v>
      </c>
    </row>
    <row r="1457" spans="1:11" ht="15">
      <c r="A1457" t="s">
        <v>890</v>
      </c>
      <c r="B1457" t="s">
        <v>644</v>
      </c>
      <c r="C1457">
        <v>5239</v>
      </c>
      <c r="D1457">
        <v>2</v>
      </c>
      <c r="E1457" t="s">
        <v>14</v>
      </c>
      <c r="F1457" t="s">
        <v>927</v>
      </c>
      <c r="G1457">
        <v>35.2</v>
      </c>
      <c r="H1457" t="s">
        <v>196</v>
      </c>
      <c r="I1457">
        <v>4</v>
      </c>
      <c r="J1457" t="s">
        <v>533</v>
      </c>
      <c r="K1457" t="s">
        <v>985</v>
      </c>
    </row>
    <row r="1458" spans="1:11" ht="15">
      <c r="A1458" t="s">
        <v>890</v>
      </c>
      <c r="B1458" t="s">
        <v>644</v>
      </c>
      <c r="C1458">
        <v>5249</v>
      </c>
      <c r="D1458">
        <v>3</v>
      </c>
      <c r="E1458" t="s">
        <v>14</v>
      </c>
      <c r="F1458" t="s">
        <v>986</v>
      </c>
      <c r="G1458">
        <v>57.75</v>
      </c>
      <c r="H1458" t="s">
        <v>196</v>
      </c>
      <c r="I1458">
        <v>4</v>
      </c>
      <c r="J1458">
        <f>(G1458/100)*I1458</f>
        <v>2.31</v>
      </c>
      <c r="K1458" t="s">
        <v>985</v>
      </c>
    </row>
    <row r="1459" spans="1:11" ht="15">
      <c r="A1459" t="s">
        <v>890</v>
      </c>
      <c r="B1459" t="s">
        <v>644</v>
      </c>
      <c r="C1459">
        <v>5288</v>
      </c>
      <c r="D1459">
        <v>3</v>
      </c>
      <c r="E1459" t="s">
        <v>14</v>
      </c>
      <c r="F1459" t="s">
        <v>947</v>
      </c>
      <c r="G1459" t="s">
        <v>533</v>
      </c>
      <c r="H1459" t="s">
        <v>533</v>
      </c>
      <c r="I1459" t="s">
        <v>43</v>
      </c>
      <c r="J1459" t="s">
        <v>533</v>
      </c>
      <c r="K1459" t="s">
        <v>987</v>
      </c>
    </row>
    <row r="1460" spans="1:11" ht="15">
      <c r="A1460" t="s">
        <v>890</v>
      </c>
      <c r="B1460" t="s">
        <v>645</v>
      </c>
      <c r="C1460">
        <v>5262</v>
      </c>
      <c r="D1460">
        <v>1</v>
      </c>
      <c r="E1460" t="s">
        <v>14</v>
      </c>
      <c r="F1460" t="s">
        <v>988</v>
      </c>
      <c r="G1460">
        <v>10</v>
      </c>
      <c r="H1460" t="s">
        <v>196</v>
      </c>
      <c r="I1460">
        <v>4</v>
      </c>
      <c r="J1460" t="s">
        <v>533</v>
      </c>
      <c r="K1460" t="s">
        <v>989</v>
      </c>
    </row>
    <row r="1461" spans="1:11" ht="15">
      <c r="A1461" t="s">
        <v>890</v>
      </c>
      <c r="B1461" t="s">
        <v>645</v>
      </c>
      <c r="C1461">
        <v>5273</v>
      </c>
      <c r="D1461">
        <v>2</v>
      </c>
      <c r="E1461" t="s">
        <v>14</v>
      </c>
      <c r="F1461" t="s">
        <v>946</v>
      </c>
      <c r="G1461">
        <v>10</v>
      </c>
      <c r="H1461" t="s">
        <v>196</v>
      </c>
      <c r="I1461">
        <v>4</v>
      </c>
      <c r="J1461" t="s">
        <v>533</v>
      </c>
      <c r="K1461" t="s">
        <v>989</v>
      </c>
    </row>
    <row r="1462" spans="1:11" ht="15">
      <c r="A1462" t="s">
        <v>890</v>
      </c>
      <c r="B1462" t="s">
        <v>645</v>
      </c>
      <c r="C1462">
        <v>5276</v>
      </c>
      <c r="D1462">
        <v>3</v>
      </c>
      <c r="E1462" t="s">
        <v>14</v>
      </c>
      <c r="F1462" t="s">
        <v>946</v>
      </c>
      <c r="G1462">
        <v>20</v>
      </c>
      <c r="H1462" t="s">
        <v>196</v>
      </c>
      <c r="I1462">
        <v>4</v>
      </c>
      <c r="J1462">
        <f>(G1462/100)*I1462</f>
        <v>0.8</v>
      </c>
      <c r="K1462" t="s">
        <v>989</v>
      </c>
    </row>
    <row r="1463" spans="1:11" ht="15">
      <c r="A1463" t="s">
        <v>890</v>
      </c>
      <c r="B1463" t="s">
        <v>645</v>
      </c>
      <c r="C1463">
        <v>5289</v>
      </c>
      <c r="D1463">
        <v>3</v>
      </c>
      <c r="E1463" t="s">
        <v>14</v>
      </c>
      <c r="F1463" t="s">
        <v>947</v>
      </c>
      <c r="G1463" t="s">
        <v>533</v>
      </c>
      <c r="H1463" t="s">
        <v>533</v>
      </c>
      <c r="I1463" t="s">
        <v>43</v>
      </c>
      <c r="J1463" t="s">
        <v>533</v>
      </c>
      <c r="K1463" t="s">
        <v>990</v>
      </c>
    </row>
    <row r="1464" spans="1:11" ht="15">
      <c r="A1464" t="s">
        <v>890</v>
      </c>
      <c r="B1464" t="s">
        <v>646</v>
      </c>
      <c r="C1464">
        <v>5290</v>
      </c>
      <c r="D1464">
        <v>1</v>
      </c>
      <c r="E1464" t="s">
        <v>14</v>
      </c>
      <c r="F1464" t="s">
        <v>947</v>
      </c>
      <c r="G1464">
        <v>10</v>
      </c>
      <c r="H1464" t="s">
        <v>196</v>
      </c>
      <c r="I1464">
        <v>4</v>
      </c>
      <c r="J1464" t="s">
        <v>533</v>
      </c>
      <c r="K1464" t="s">
        <v>991</v>
      </c>
    </row>
    <row r="1465" spans="1:11" ht="15">
      <c r="A1465" t="s">
        <v>890</v>
      </c>
      <c r="B1465" t="s">
        <v>646</v>
      </c>
      <c r="C1465">
        <v>5295</v>
      </c>
      <c r="D1465">
        <v>2</v>
      </c>
      <c r="E1465" t="s">
        <v>14</v>
      </c>
      <c r="F1465" t="s">
        <v>947</v>
      </c>
      <c r="G1465">
        <v>26.25</v>
      </c>
      <c r="H1465" t="s">
        <v>992</v>
      </c>
      <c r="I1465">
        <f>1.83*1.1</f>
        <v>2.0130000000000003</v>
      </c>
      <c r="J1465" t="s">
        <v>533</v>
      </c>
      <c r="K1465" t="s">
        <v>991</v>
      </c>
    </row>
    <row r="1466" spans="1:11" ht="15">
      <c r="A1466" t="s">
        <v>890</v>
      </c>
      <c r="B1466" t="s">
        <v>646</v>
      </c>
      <c r="C1466">
        <v>5411</v>
      </c>
      <c r="D1466">
        <v>3</v>
      </c>
      <c r="E1466" t="s">
        <v>14</v>
      </c>
      <c r="F1466" t="s">
        <v>140</v>
      </c>
      <c r="G1466">
        <v>46.25</v>
      </c>
      <c r="H1466" t="s">
        <v>992</v>
      </c>
      <c r="I1466">
        <f>1.83*1.1</f>
        <v>2.0130000000000003</v>
      </c>
      <c r="J1466">
        <f>(G1466/100)*I1466</f>
        <v>0.9310125000000002</v>
      </c>
      <c r="K1466" t="s">
        <v>991</v>
      </c>
    </row>
    <row r="1467" spans="1:11" ht="15">
      <c r="A1467" t="s">
        <v>890</v>
      </c>
      <c r="B1467" t="s">
        <v>646</v>
      </c>
      <c r="C1467">
        <v>5450</v>
      </c>
      <c r="D1467">
        <v>3</v>
      </c>
      <c r="E1467" t="s">
        <v>29</v>
      </c>
      <c r="F1467" t="s">
        <v>339</v>
      </c>
      <c r="G1467">
        <v>25</v>
      </c>
      <c r="H1467" t="s">
        <v>993</v>
      </c>
      <c r="I1467">
        <f>0.17*0.9</f>
        <v>0.15300000000000002</v>
      </c>
      <c r="J1467">
        <f>(G1467/100)*I1467</f>
        <v>0.038250000000000006</v>
      </c>
      <c r="K1467" t="s">
        <v>994</v>
      </c>
    </row>
    <row r="1468" spans="1:11" ht="15">
      <c r="A1468" t="s">
        <v>890</v>
      </c>
      <c r="B1468" t="s">
        <v>995</v>
      </c>
      <c r="C1468">
        <v>5439</v>
      </c>
      <c r="D1468">
        <v>1</v>
      </c>
      <c r="E1468" t="s">
        <v>14</v>
      </c>
      <c r="F1468" t="s">
        <v>163</v>
      </c>
      <c r="G1468">
        <v>30</v>
      </c>
      <c r="H1468" t="s">
        <v>196</v>
      </c>
      <c r="I1468">
        <v>4</v>
      </c>
      <c r="J1468">
        <f>(G1468/100)*I1468</f>
        <v>1.2</v>
      </c>
      <c r="K1468" t="s">
        <v>996</v>
      </c>
    </row>
    <row r="1469" spans="1:11" ht="15">
      <c r="A1469" t="s">
        <v>890</v>
      </c>
      <c r="B1469" t="s">
        <v>997</v>
      </c>
      <c r="C1469">
        <v>5120</v>
      </c>
      <c r="E1469" t="s">
        <v>14</v>
      </c>
      <c r="F1469" t="s">
        <v>900</v>
      </c>
      <c r="G1469">
        <v>20</v>
      </c>
      <c r="H1469" t="s">
        <v>196</v>
      </c>
      <c r="I1469">
        <v>4</v>
      </c>
      <c r="J1469">
        <f>(G1469/100)*I1469</f>
        <v>0.8</v>
      </c>
      <c r="K1469" t="s">
        <v>998</v>
      </c>
    </row>
    <row r="1470" spans="1:11" ht="15">
      <c r="A1470" t="s">
        <v>890</v>
      </c>
      <c r="B1470" t="s">
        <v>999</v>
      </c>
      <c r="C1470">
        <v>5167</v>
      </c>
      <c r="D1470">
        <v>1</v>
      </c>
      <c r="E1470" t="s">
        <v>14</v>
      </c>
      <c r="F1470" t="s">
        <v>917</v>
      </c>
      <c r="G1470">
        <v>10</v>
      </c>
      <c r="H1470" t="s">
        <v>196</v>
      </c>
      <c r="I1470">
        <v>4</v>
      </c>
      <c r="J1470" t="s">
        <v>533</v>
      </c>
      <c r="K1470" t="s">
        <v>1000</v>
      </c>
    </row>
    <row r="1471" spans="1:11" ht="15">
      <c r="A1471" t="s">
        <v>890</v>
      </c>
      <c r="B1471" t="s">
        <v>999</v>
      </c>
      <c r="C1471">
        <v>5178</v>
      </c>
      <c r="D1471">
        <v>2</v>
      </c>
      <c r="E1471" t="s">
        <v>14</v>
      </c>
      <c r="F1471" t="s">
        <v>920</v>
      </c>
      <c r="G1471">
        <v>24.75</v>
      </c>
      <c r="H1471" t="s">
        <v>196</v>
      </c>
      <c r="I1471">
        <v>4</v>
      </c>
      <c r="J1471">
        <f>(G1471/100)*I1471</f>
        <v>0.99</v>
      </c>
      <c r="K1471" t="s">
        <v>1001</v>
      </c>
    </row>
    <row r="1472" spans="1:11" ht="15">
      <c r="A1472" t="s">
        <v>890</v>
      </c>
      <c r="B1472" t="s">
        <v>1002</v>
      </c>
      <c r="C1472">
        <v>5199</v>
      </c>
      <c r="D1472">
        <v>1</v>
      </c>
      <c r="E1472" t="s">
        <v>14</v>
      </c>
      <c r="F1472" t="s">
        <v>924</v>
      </c>
      <c r="G1472">
        <v>10</v>
      </c>
      <c r="H1472" t="s">
        <v>196</v>
      </c>
      <c r="I1472">
        <v>4</v>
      </c>
      <c r="J1472" t="s">
        <v>533</v>
      </c>
      <c r="K1472" t="s">
        <v>1003</v>
      </c>
    </row>
    <row r="1473" spans="1:11" ht="15">
      <c r="A1473" t="s">
        <v>890</v>
      </c>
      <c r="B1473" t="s">
        <v>1002</v>
      </c>
      <c r="C1473">
        <v>5212</v>
      </c>
      <c r="D1473">
        <v>2</v>
      </c>
      <c r="E1473" t="s">
        <v>14</v>
      </c>
      <c r="F1473" t="s">
        <v>924</v>
      </c>
      <c r="G1473">
        <v>47.5</v>
      </c>
      <c r="H1473" t="s">
        <v>196</v>
      </c>
      <c r="I1473">
        <v>4</v>
      </c>
      <c r="J1473">
        <f>(G1473/100)*I1473</f>
        <v>1.9</v>
      </c>
      <c r="K1473" t="s">
        <v>1003</v>
      </c>
    </row>
    <row r="1474" spans="1:11" ht="15">
      <c r="A1474" t="s">
        <v>890</v>
      </c>
      <c r="B1474" t="s">
        <v>1004</v>
      </c>
      <c r="C1474">
        <v>5222</v>
      </c>
      <c r="D1474">
        <v>1</v>
      </c>
      <c r="E1474" t="s">
        <v>14</v>
      </c>
      <c r="F1474" t="s">
        <v>918</v>
      </c>
      <c r="G1474">
        <v>117.5</v>
      </c>
      <c r="H1474" t="s">
        <v>196</v>
      </c>
      <c r="I1474">
        <v>4</v>
      </c>
      <c r="J1474">
        <f>(G1474/100)*I1474</f>
        <v>4.7</v>
      </c>
      <c r="K1474" t="s">
        <v>1005</v>
      </c>
    </row>
    <row r="1475" spans="1:11" ht="15">
      <c r="A1475" t="s">
        <v>890</v>
      </c>
      <c r="B1475" t="s">
        <v>647</v>
      </c>
      <c r="C1475">
        <v>5399</v>
      </c>
      <c r="D1475">
        <v>1</v>
      </c>
      <c r="E1475" t="s">
        <v>14</v>
      </c>
      <c r="F1475" t="s">
        <v>101</v>
      </c>
      <c r="G1475">
        <v>20</v>
      </c>
      <c r="H1475" t="s">
        <v>196</v>
      </c>
      <c r="I1475">
        <v>4</v>
      </c>
      <c r="J1475">
        <f>(G1475/100)*I1475</f>
        <v>0.8</v>
      </c>
      <c r="K1475" t="s">
        <v>1006</v>
      </c>
    </row>
    <row r="1476" spans="1:11" ht="15">
      <c r="A1476" t="s">
        <v>890</v>
      </c>
      <c r="B1476" t="s">
        <v>650</v>
      </c>
      <c r="C1476">
        <v>5292</v>
      </c>
      <c r="D1476">
        <v>1</v>
      </c>
      <c r="E1476" t="s">
        <v>14</v>
      </c>
      <c r="F1476" t="s">
        <v>947</v>
      </c>
      <c r="G1476">
        <v>17.5</v>
      </c>
      <c r="H1476" t="s">
        <v>196</v>
      </c>
      <c r="I1476">
        <v>4</v>
      </c>
      <c r="J1476">
        <f>(G1476/100)*I1476</f>
        <v>0.7</v>
      </c>
      <c r="K1476" t="s">
        <v>984</v>
      </c>
    </row>
    <row r="1477" spans="1:11" ht="15">
      <c r="A1477" t="s">
        <v>890</v>
      </c>
      <c r="B1477" t="s">
        <v>651</v>
      </c>
      <c r="C1477">
        <v>5308</v>
      </c>
      <c r="D1477">
        <v>1</v>
      </c>
      <c r="E1477" t="s">
        <v>14</v>
      </c>
      <c r="F1477" t="s">
        <v>948</v>
      </c>
      <c r="G1477">
        <v>10</v>
      </c>
      <c r="H1477" t="s">
        <v>196</v>
      </c>
      <c r="I1477">
        <v>4</v>
      </c>
      <c r="J1477" t="s">
        <v>533</v>
      </c>
      <c r="K1477" t="s">
        <v>984</v>
      </c>
    </row>
    <row r="1478" spans="1:11" ht="15">
      <c r="A1478" t="s">
        <v>890</v>
      </c>
      <c r="B1478" t="s">
        <v>651</v>
      </c>
      <c r="C1478">
        <v>5316</v>
      </c>
      <c r="D1478">
        <v>2</v>
      </c>
      <c r="E1478" t="s">
        <v>14</v>
      </c>
      <c r="F1478" t="s">
        <v>949</v>
      </c>
      <c r="G1478">
        <v>57.5</v>
      </c>
      <c r="H1478" t="s">
        <v>196</v>
      </c>
      <c r="I1478">
        <v>4</v>
      </c>
      <c r="J1478">
        <f>(G1478/100)*I1478</f>
        <v>2.3</v>
      </c>
      <c r="K1478" t="s">
        <v>984</v>
      </c>
    </row>
    <row r="1479" spans="1:11" ht="15">
      <c r="A1479" t="s">
        <v>890</v>
      </c>
      <c r="B1479" t="s">
        <v>652</v>
      </c>
      <c r="C1479">
        <v>5333</v>
      </c>
      <c r="D1479">
        <v>1</v>
      </c>
      <c r="E1479" t="s">
        <v>14</v>
      </c>
      <c r="F1479" t="s">
        <v>953</v>
      </c>
      <c r="G1479">
        <v>10</v>
      </c>
      <c r="H1479" t="s">
        <v>196</v>
      </c>
      <c r="I1479">
        <v>4</v>
      </c>
      <c r="J1479" t="s">
        <v>533</v>
      </c>
      <c r="K1479" t="s">
        <v>1007</v>
      </c>
    </row>
    <row r="1480" spans="1:11" ht="15">
      <c r="A1480" t="s">
        <v>890</v>
      </c>
      <c r="B1480" t="s">
        <v>652</v>
      </c>
      <c r="C1480">
        <v>5341</v>
      </c>
      <c r="D1480">
        <v>2</v>
      </c>
      <c r="E1480" t="s">
        <v>14</v>
      </c>
      <c r="F1480" t="s">
        <v>953</v>
      </c>
      <c r="G1480">
        <v>10</v>
      </c>
      <c r="H1480" t="s">
        <v>196</v>
      </c>
      <c r="I1480">
        <v>4</v>
      </c>
      <c r="J1480" t="s">
        <v>533</v>
      </c>
      <c r="K1480" t="s">
        <v>1007</v>
      </c>
    </row>
    <row r="1481" spans="1:11" ht="15">
      <c r="A1481" t="s">
        <v>890</v>
      </c>
      <c r="B1481" t="s">
        <v>652</v>
      </c>
      <c r="C1481">
        <v>5344</v>
      </c>
      <c r="D1481">
        <v>3</v>
      </c>
      <c r="E1481" t="s">
        <v>14</v>
      </c>
      <c r="F1481" t="s">
        <v>953</v>
      </c>
      <c r="G1481">
        <v>36.25</v>
      </c>
      <c r="H1481" t="s">
        <v>196</v>
      </c>
      <c r="I1481">
        <v>4</v>
      </c>
      <c r="J1481">
        <f>(G1482/100)*I1482</f>
        <v>0.4</v>
      </c>
      <c r="K1481" t="s">
        <v>1007</v>
      </c>
    </row>
    <row r="1482" spans="1:11" ht="15">
      <c r="A1482" t="s">
        <v>890</v>
      </c>
      <c r="B1482" t="s">
        <v>653</v>
      </c>
      <c r="C1482">
        <v>5353</v>
      </c>
      <c r="D1482">
        <v>1</v>
      </c>
      <c r="E1482" t="s">
        <v>14</v>
      </c>
      <c r="F1482" t="s">
        <v>956</v>
      </c>
      <c r="G1482">
        <v>10</v>
      </c>
      <c r="H1482" t="s">
        <v>196</v>
      </c>
      <c r="I1482">
        <v>4</v>
      </c>
      <c r="J1482" t="s">
        <v>533</v>
      </c>
      <c r="K1482" t="s">
        <v>1008</v>
      </c>
    </row>
    <row r="1483" spans="1:11" ht="15">
      <c r="A1483" t="s">
        <v>890</v>
      </c>
      <c r="B1483" t="s">
        <v>653</v>
      </c>
      <c r="C1483">
        <v>5367</v>
      </c>
      <c r="D1483">
        <v>2</v>
      </c>
      <c r="E1483" t="s">
        <v>14</v>
      </c>
      <c r="F1483" t="s">
        <v>15</v>
      </c>
      <c r="G1483">
        <v>22.5</v>
      </c>
      <c r="H1483" t="s">
        <v>717</v>
      </c>
      <c r="I1483">
        <v>4</v>
      </c>
      <c r="J1483" t="s">
        <v>533</v>
      </c>
      <c r="K1483" t="s">
        <v>1008</v>
      </c>
    </row>
    <row r="1484" spans="1:11" ht="15">
      <c r="A1484" t="s">
        <v>890</v>
      </c>
      <c r="B1484" t="s">
        <v>653</v>
      </c>
      <c r="C1484">
        <v>5373</v>
      </c>
      <c r="D1484">
        <v>2</v>
      </c>
      <c r="E1484" t="s">
        <v>14</v>
      </c>
      <c r="F1484" t="s">
        <v>41</v>
      </c>
      <c r="G1484" t="s">
        <v>533</v>
      </c>
      <c r="H1484" t="s">
        <v>533</v>
      </c>
      <c r="I1484" t="s">
        <v>43</v>
      </c>
      <c r="J1484" t="s">
        <v>533</v>
      </c>
      <c r="K1484" t="s">
        <v>990</v>
      </c>
    </row>
    <row r="1485" spans="1:11" ht="15">
      <c r="A1485" t="s">
        <v>890</v>
      </c>
      <c r="B1485" t="s">
        <v>653</v>
      </c>
      <c r="C1485">
        <v>5374</v>
      </c>
      <c r="D1485">
        <v>3</v>
      </c>
      <c r="E1485" t="s">
        <v>14</v>
      </c>
      <c r="F1485" t="s">
        <v>41</v>
      </c>
      <c r="G1485">
        <v>50</v>
      </c>
      <c r="H1485" t="s">
        <v>717</v>
      </c>
      <c r="I1485">
        <v>4</v>
      </c>
      <c r="J1485">
        <f>(G1485/100)*I1485</f>
        <v>2</v>
      </c>
      <c r="K1485" t="s">
        <v>1008</v>
      </c>
    </row>
    <row r="1486" spans="1:11" ht="15">
      <c r="A1486" t="s">
        <v>890</v>
      </c>
      <c r="B1486" t="s">
        <v>653</v>
      </c>
      <c r="C1486">
        <v>5381</v>
      </c>
      <c r="D1486">
        <v>3</v>
      </c>
      <c r="E1486" t="s">
        <v>14</v>
      </c>
      <c r="F1486" t="s">
        <v>41</v>
      </c>
      <c r="G1486" t="s">
        <v>533</v>
      </c>
      <c r="H1486" t="s">
        <v>533</v>
      </c>
      <c r="I1486" t="s">
        <v>43</v>
      </c>
      <c r="J1486" t="s">
        <v>533</v>
      </c>
      <c r="K1486" t="s">
        <v>990</v>
      </c>
    </row>
    <row r="1487" spans="1:11" ht="15">
      <c r="A1487" t="s">
        <v>890</v>
      </c>
      <c r="B1487" t="s">
        <v>654</v>
      </c>
      <c r="C1487">
        <v>5382</v>
      </c>
      <c r="D1487">
        <v>1</v>
      </c>
      <c r="E1487" t="s">
        <v>14</v>
      </c>
      <c r="F1487" t="s">
        <v>41</v>
      </c>
      <c r="G1487">
        <v>10</v>
      </c>
      <c r="H1487" t="s">
        <v>717</v>
      </c>
      <c r="I1487">
        <v>4</v>
      </c>
      <c r="J1487" t="s">
        <v>533</v>
      </c>
      <c r="K1487" t="s">
        <v>1008</v>
      </c>
    </row>
    <row r="1488" spans="1:11" ht="15">
      <c r="A1488" t="s">
        <v>890</v>
      </c>
      <c r="B1488" t="s">
        <v>654</v>
      </c>
      <c r="C1488">
        <v>5385</v>
      </c>
      <c r="D1488">
        <v>2</v>
      </c>
      <c r="E1488" t="s">
        <v>14</v>
      </c>
      <c r="F1488" t="s">
        <v>68</v>
      </c>
      <c r="G1488">
        <v>22.5</v>
      </c>
      <c r="H1488" t="s">
        <v>717</v>
      </c>
      <c r="I1488">
        <v>4</v>
      </c>
      <c r="J1488">
        <f>(G1488/100)*I1488</f>
        <v>0.9</v>
      </c>
      <c r="K1488" t="s">
        <v>1008</v>
      </c>
    </row>
    <row r="1489" spans="1:11" ht="15">
      <c r="A1489" t="s">
        <v>890</v>
      </c>
      <c r="B1489" t="s">
        <v>654</v>
      </c>
      <c r="C1489">
        <v>5386</v>
      </c>
      <c r="D1489">
        <v>2</v>
      </c>
      <c r="E1489" t="s">
        <v>14</v>
      </c>
      <c r="F1489" t="s">
        <v>68</v>
      </c>
      <c r="G1489" t="s">
        <v>533</v>
      </c>
      <c r="H1489" t="s">
        <v>533</v>
      </c>
      <c r="I1489" t="s">
        <v>43</v>
      </c>
      <c r="J1489" t="s">
        <v>533</v>
      </c>
      <c r="K1489" t="s">
        <v>1009</v>
      </c>
    </row>
    <row r="1490" spans="1:11" ht="15">
      <c r="A1490" t="s">
        <v>890</v>
      </c>
      <c r="B1490" t="s">
        <v>654</v>
      </c>
      <c r="C1490">
        <v>5387</v>
      </c>
      <c r="D1490">
        <v>2</v>
      </c>
      <c r="E1490" t="s">
        <v>14</v>
      </c>
      <c r="F1490" t="s">
        <v>68</v>
      </c>
      <c r="G1490" t="s">
        <v>533</v>
      </c>
      <c r="H1490" t="s">
        <v>533</v>
      </c>
      <c r="I1490" t="s">
        <v>43</v>
      </c>
      <c r="J1490" t="s">
        <v>533</v>
      </c>
      <c r="K1490" t="s">
        <v>990</v>
      </c>
    </row>
    <row r="1491" spans="1:11" ht="15">
      <c r="A1491" t="s">
        <v>890</v>
      </c>
      <c r="B1491" t="s">
        <v>1010</v>
      </c>
      <c r="C1491">
        <v>5107</v>
      </c>
      <c r="D1491">
        <v>1</v>
      </c>
      <c r="E1491" t="s">
        <v>14</v>
      </c>
      <c r="F1491" t="s">
        <v>900</v>
      </c>
      <c r="G1491">
        <v>8.25</v>
      </c>
      <c r="H1491" t="s">
        <v>196</v>
      </c>
      <c r="I1491">
        <v>4</v>
      </c>
      <c r="J1491" t="s">
        <v>533</v>
      </c>
      <c r="K1491" t="s">
        <v>1003</v>
      </c>
    </row>
    <row r="1492" spans="1:11" ht="15">
      <c r="A1492" t="s">
        <v>890</v>
      </c>
      <c r="B1492" t="s">
        <v>1010</v>
      </c>
      <c r="C1492">
        <v>5122</v>
      </c>
      <c r="D1492">
        <v>2</v>
      </c>
      <c r="E1492" t="s">
        <v>14</v>
      </c>
      <c r="F1492" t="s">
        <v>903</v>
      </c>
      <c r="G1492">
        <v>22</v>
      </c>
      <c r="H1492" t="s">
        <v>196</v>
      </c>
      <c r="I1492">
        <v>4</v>
      </c>
      <c r="J1492">
        <f>(G1492/100)*I1492</f>
        <v>0.88</v>
      </c>
      <c r="K1492" t="s">
        <v>1011</v>
      </c>
    </row>
    <row r="1493" spans="1:11" ht="15">
      <c r="A1493" t="s">
        <v>890</v>
      </c>
      <c r="B1493" t="s">
        <v>1012</v>
      </c>
      <c r="C1493">
        <v>5138</v>
      </c>
      <c r="D1493">
        <v>1</v>
      </c>
      <c r="E1493" t="s">
        <v>14</v>
      </c>
      <c r="F1493" t="s">
        <v>910</v>
      </c>
      <c r="G1493">
        <v>12</v>
      </c>
      <c r="H1493" t="s">
        <v>196</v>
      </c>
      <c r="I1493">
        <v>4</v>
      </c>
      <c r="J1493" t="s">
        <v>533</v>
      </c>
      <c r="K1493" t="s">
        <v>1005</v>
      </c>
    </row>
    <row r="1494" spans="1:11" ht="15">
      <c r="A1494" t="s">
        <v>890</v>
      </c>
      <c r="B1494" t="s">
        <v>1012</v>
      </c>
      <c r="C1494">
        <v>5147</v>
      </c>
      <c r="D1494">
        <v>2</v>
      </c>
      <c r="E1494" t="s">
        <v>14</v>
      </c>
      <c r="F1494" t="s">
        <v>910</v>
      </c>
      <c r="G1494">
        <v>30.25</v>
      </c>
      <c r="H1494" t="s">
        <v>196</v>
      </c>
      <c r="I1494">
        <v>4</v>
      </c>
      <c r="J1494">
        <f>(G1494/100)*I1494</f>
        <v>1.21</v>
      </c>
      <c r="K1494" t="s">
        <v>1013</v>
      </c>
    </row>
    <row r="1495" spans="1:11" ht="15">
      <c r="A1495" t="s">
        <v>890</v>
      </c>
      <c r="B1495" t="s">
        <v>1012</v>
      </c>
      <c r="C1495">
        <v>5152</v>
      </c>
      <c r="D1495">
        <v>2</v>
      </c>
      <c r="E1495" t="s">
        <v>14</v>
      </c>
      <c r="F1495" t="s">
        <v>914</v>
      </c>
      <c r="G1495" t="s">
        <v>533</v>
      </c>
      <c r="H1495" t="s">
        <v>533</v>
      </c>
      <c r="I1495" t="s">
        <v>43</v>
      </c>
      <c r="J1495" t="s">
        <v>533</v>
      </c>
      <c r="K1495" t="s">
        <v>1009</v>
      </c>
    </row>
    <row r="1496" spans="1:11" ht="15">
      <c r="A1496" t="s">
        <v>890</v>
      </c>
      <c r="B1496" t="s">
        <v>1014</v>
      </c>
      <c r="C1496">
        <v>5158</v>
      </c>
      <c r="D1496">
        <v>1</v>
      </c>
      <c r="E1496" t="s">
        <v>14</v>
      </c>
      <c r="G1496">
        <v>44</v>
      </c>
      <c r="H1496" t="s">
        <v>196</v>
      </c>
      <c r="I1496">
        <v>4</v>
      </c>
      <c r="J1496" t="s">
        <v>533</v>
      </c>
      <c r="K1496" t="s">
        <v>1015</v>
      </c>
    </row>
    <row r="1497" spans="1:11" ht="15">
      <c r="A1497" t="s">
        <v>890</v>
      </c>
      <c r="B1497" t="s">
        <v>1014</v>
      </c>
      <c r="C1497">
        <v>5161</v>
      </c>
      <c r="D1497">
        <v>2</v>
      </c>
      <c r="E1497" t="s">
        <v>14</v>
      </c>
      <c r="F1497" t="s">
        <v>917</v>
      </c>
      <c r="G1497">
        <v>68.75</v>
      </c>
      <c r="H1497" t="s">
        <v>196</v>
      </c>
      <c r="I1497">
        <v>4</v>
      </c>
      <c r="J1497">
        <f aca="true" t="shared" si="20" ref="J1497:J1502">(G1497/100)*I1497</f>
        <v>2.75</v>
      </c>
      <c r="K1497" t="s">
        <v>1016</v>
      </c>
    </row>
    <row r="1498" spans="1:11" ht="15">
      <c r="A1498" t="s">
        <v>890</v>
      </c>
      <c r="B1498" t="s">
        <v>1014</v>
      </c>
      <c r="C1498">
        <v>5409</v>
      </c>
      <c r="D1498">
        <v>3</v>
      </c>
      <c r="E1498" t="s">
        <v>29</v>
      </c>
      <c r="F1498" t="s">
        <v>140</v>
      </c>
      <c r="G1498">
        <v>97</v>
      </c>
      <c r="H1498" t="s">
        <v>1017</v>
      </c>
      <c r="I1498">
        <f>4*1.2</f>
        <v>4.8</v>
      </c>
      <c r="J1498">
        <f t="shared" si="20"/>
        <v>4.656</v>
      </c>
      <c r="K1498" t="s">
        <v>1018</v>
      </c>
    </row>
    <row r="1499" spans="1:11" ht="15">
      <c r="A1499" t="s">
        <v>890</v>
      </c>
      <c r="B1499" t="s">
        <v>655</v>
      </c>
      <c r="C1499">
        <v>5430</v>
      </c>
      <c r="D1499">
        <v>1</v>
      </c>
      <c r="E1499" t="s">
        <v>14</v>
      </c>
      <c r="F1499" t="s">
        <v>185</v>
      </c>
      <c r="G1499">
        <v>20</v>
      </c>
      <c r="H1499" t="s">
        <v>196</v>
      </c>
      <c r="I1499">
        <v>4</v>
      </c>
      <c r="J1499">
        <f t="shared" si="20"/>
        <v>0.8</v>
      </c>
      <c r="K1499" t="s">
        <v>1006</v>
      </c>
    </row>
    <row r="1500" spans="1:11" ht="15">
      <c r="A1500" t="s">
        <v>890</v>
      </c>
      <c r="B1500" t="s">
        <v>657</v>
      </c>
      <c r="C1500">
        <v>5207</v>
      </c>
      <c r="D1500">
        <v>1</v>
      </c>
      <c r="E1500" t="s">
        <v>14</v>
      </c>
      <c r="F1500" t="s">
        <v>924</v>
      </c>
      <c r="G1500">
        <v>5</v>
      </c>
      <c r="H1500" t="s">
        <v>196</v>
      </c>
      <c r="I1500">
        <v>4</v>
      </c>
      <c r="J1500">
        <f t="shared" si="20"/>
        <v>0.2</v>
      </c>
      <c r="K1500" t="s">
        <v>984</v>
      </c>
    </row>
    <row r="1501" spans="1:11" ht="15">
      <c r="A1501" t="s">
        <v>890</v>
      </c>
      <c r="B1501" t="s">
        <v>658</v>
      </c>
      <c r="C1501">
        <v>5218</v>
      </c>
      <c r="D1501">
        <v>1</v>
      </c>
      <c r="E1501" t="s">
        <v>14</v>
      </c>
      <c r="F1501" t="s">
        <v>924</v>
      </c>
      <c r="G1501">
        <v>5</v>
      </c>
      <c r="H1501" t="s">
        <v>196</v>
      </c>
      <c r="I1501">
        <v>4</v>
      </c>
      <c r="J1501">
        <f t="shared" si="20"/>
        <v>0.2</v>
      </c>
      <c r="K1501" t="s">
        <v>984</v>
      </c>
    </row>
    <row r="1502" spans="1:11" ht="15">
      <c r="A1502" t="s">
        <v>890</v>
      </c>
      <c r="B1502" t="s">
        <v>659</v>
      </c>
      <c r="C1502">
        <v>5227</v>
      </c>
      <c r="D1502">
        <v>1</v>
      </c>
      <c r="E1502" t="s">
        <v>14</v>
      </c>
      <c r="F1502" t="s">
        <v>918</v>
      </c>
      <c r="G1502">
        <v>27.5</v>
      </c>
      <c r="H1502" t="s">
        <v>196</v>
      </c>
      <c r="I1502">
        <v>4</v>
      </c>
      <c r="J1502">
        <f t="shared" si="20"/>
        <v>1.1</v>
      </c>
      <c r="K1502" t="s">
        <v>1019</v>
      </c>
    </row>
    <row r="1503" spans="1:11" ht="15">
      <c r="A1503" t="s">
        <v>890</v>
      </c>
      <c r="B1503" t="s">
        <v>660</v>
      </c>
      <c r="C1503">
        <v>5250</v>
      </c>
      <c r="D1503">
        <v>1</v>
      </c>
      <c r="E1503" t="s">
        <v>14</v>
      </c>
      <c r="F1503" t="s">
        <v>986</v>
      </c>
      <c r="G1503">
        <v>10</v>
      </c>
      <c r="H1503" t="s">
        <v>196</v>
      </c>
      <c r="I1503">
        <v>4</v>
      </c>
      <c r="J1503" t="s">
        <v>533</v>
      </c>
      <c r="K1503" t="s">
        <v>1020</v>
      </c>
    </row>
    <row r="1504" spans="1:11" ht="15">
      <c r="A1504" t="s">
        <v>890</v>
      </c>
      <c r="B1504" t="s">
        <v>660</v>
      </c>
      <c r="C1504">
        <v>5256</v>
      </c>
      <c r="D1504">
        <v>2</v>
      </c>
      <c r="E1504" t="s">
        <v>14</v>
      </c>
      <c r="F1504" t="s">
        <v>986</v>
      </c>
      <c r="G1504">
        <v>60</v>
      </c>
      <c r="H1504" t="s">
        <v>196</v>
      </c>
      <c r="I1504">
        <v>4</v>
      </c>
      <c r="J1504">
        <f>(G1504/100)*I1504</f>
        <v>2.4</v>
      </c>
      <c r="K1504" t="s">
        <v>1020</v>
      </c>
    </row>
    <row r="1505" spans="1:11" ht="15">
      <c r="A1505" t="s">
        <v>890</v>
      </c>
      <c r="B1505" t="s">
        <v>661</v>
      </c>
      <c r="C1505">
        <v>5287</v>
      </c>
      <c r="D1505">
        <v>1</v>
      </c>
      <c r="E1505" t="s">
        <v>14</v>
      </c>
      <c r="F1505" t="s">
        <v>947</v>
      </c>
      <c r="G1505">
        <v>42.5</v>
      </c>
      <c r="H1505" t="s">
        <v>196</v>
      </c>
      <c r="I1505">
        <v>4</v>
      </c>
      <c r="J1505" t="s">
        <v>533</v>
      </c>
      <c r="K1505" t="s">
        <v>1021</v>
      </c>
    </row>
    <row r="1506" spans="1:11" ht="15">
      <c r="A1506" t="s">
        <v>890</v>
      </c>
      <c r="B1506" t="s">
        <v>661</v>
      </c>
      <c r="C1506">
        <v>5302</v>
      </c>
      <c r="D1506">
        <v>2</v>
      </c>
      <c r="E1506" t="s">
        <v>14</v>
      </c>
      <c r="F1506" t="s">
        <v>948</v>
      </c>
      <c r="G1506">
        <v>66.5</v>
      </c>
      <c r="H1506" t="s">
        <v>196</v>
      </c>
      <c r="I1506">
        <v>4</v>
      </c>
      <c r="J1506">
        <f>(G1506/100)*I1506</f>
        <v>2.66</v>
      </c>
      <c r="K1506" t="s">
        <v>1021</v>
      </c>
    </row>
    <row r="1507" spans="1:11" ht="15">
      <c r="A1507" t="s">
        <v>890</v>
      </c>
      <c r="B1507" t="s">
        <v>662</v>
      </c>
      <c r="C1507">
        <v>5304</v>
      </c>
      <c r="D1507">
        <v>1</v>
      </c>
      <c r="E1507" t="s">
        <v>14</v>
      </c>
      <c r="F1507" t="s">
        <v>948</v>
      </c>
      <c r="G1507">
        <v>36</v>
      </c>
      <c r="H1507" t="s">
        <v>196</v>
      </c>
      <c r="I1507">
        <v>4</v>
      </c>
      <c r="J1507">
        <f>(G1507/100)*I1507</f>
        <v>1.44</v>
      </c>
      <c r="K1507" t="s">
        <v>1022</v>
      </c>
    </row>
    <row r="1508" spans="1:11" ht="15">
      <c r="A1508" t="s">
        <v>890</v>
      </c>
      <c r="B1508" t="s">
        <v>1023</v>
      </c>
      <c r="C1508">
        <v>5168</v>
      </c>
      <c r="D1508">
        <v>1</v>
      </c>
      <c r="E1508" t="s">
        <v>14</v>
      </c>
      <c r="F1508" t="s">
        <v>917</v>
      </c>
      <c r="G1508">
        <v>9.5</v>
      </c>
      <c r="H1508" t="s">
        <v>196</v>
      </c>
      <c r="I1508">
        <v>4</v>
      </c>
      <c r="J1508" t="s">
        <v>533</v>
      </c>
      <c r="K1508" t="s">
        <v>1024</v>
      </c>
    </row>
    <row r="1509" spans="1:11" ht="15">
      <c r="A1509" t="s">
        <v>890</v>
      </c>
      <c r="B1509" t="s">
        <v>1023</v>
      </c>
      <c r="C1509">
        <v>5179</v>
      </c>
      <c r="D1509">
        <v>2</v>
      </c>
      <c r="E1509" t="s">
        <v>14</v>
      </c>
      <c r="F1509" t="s">
        <v>920</v>
      </c>
      <c r="G1509">
        <v>30</v>
      </c>
      <c r="H1509" t="s">
        <v>196</v>
      </c>
      <c r="I1509">
        <v>4</v>
      </c>
      <c r="J1509">
        <f>(G1509/100)*I1509</f>
        <v>1.2</v>
      </c>
      <c r="K1509" t="s">
        <v>1025</v>
      </c>
    </row>
    <row r="1510" spans="1:11" ht="15">
      <c r="A1510" t="s">
        <v>890</v>
      </c>
      <c r="B1510" t="s">
        <v>1026</v>
      </c>
      <c r="C1510">
        <v>5200</v>
      </c>
      <c r="D1510">
        <v>1</v>
      </c>
      <c r="E1510" t="s">
        <v>14</v>
      </c>
      <c r="F1510" t="s">
        <v>924</v>
      </c>
      <c r="G1510">
        <v>10</v>
      </c>
      <c r="H1510" t="s">
        <v>196</v>
      </c>
      <c r="I1510">
        <v>4</v>
      </c>
      <c r="J1510" t="s">
        <v>533</v>
      </c>
      <c r="K1510" t="s">
        <v>1027</v>
      </c>
    </row>
    <row r="1511" spans="1:11" ht="15">
      <c r="A1511" t="s">
        <v>890</v>
      </c>
      <c r="B1511" t="s">
        <v>1026</v>
      </c>
      <c r="C1511">
        <v>5211</v>
      </c>
      <c r="D1511">
        <v>2</v>
      </c>
      <c r="E1511" t="s">
        <v>14</v>
      </c>
      <c r="F1511" t="s">
        <v>924</v>
      </c>
      <c r="G1511">
        <v>70</v>
      </c>
      <c r="H1511" t="s">
        <v>196</v>
      </c>
      <c r="I1511">
        <v>4</v>
      </c>
      <c r="J1511">
        <f>(G1511/100)*I1511</f>
        <v>2.8</v>
      </c>
      <c r="K1511" t="s">
        <v>1027</v>
      </c>
    </row>
    <row r="1512" spans="1:11" ht="15">
      <c r="A1512" t="s">
        <v>890</v>
      </c>
      <c r="B1512" t="s">
        <v>1026</v>
      </c>
      <c r="C1512">
        <v>5410</v>
      </c>
      <c r="D1512">
        <v>3</v>
      </c>
      <c r="E1512" t="s">
        <v>29</v>
      </c>
      <c r="F1512" t="s">
        <v>140</v>
      </c>
      <c r="G1512" t="s">
        <v>43</v>
      </c>
      <c r="H1512" t="s">
        <v>533</v>
      </c>
      <c r="I1512" t="s">
        <v>533</v>
      </c>
      <c r="J1512" t="s">
        <v>533</v>
      </c>
      <c r="K1512" t="s">
        <v>1028</v>
      </c>
    </row>
    <row r="1513" spans="1:11" ht="15">
      <c r="A1513" t="s">
        <v>890</v>
      </c>
      <c r="B1513" t="s">
        <v>667</v>
      </c>
      <c r="C1513">
        <v>5320</v>
      </c>
      <c r="D1513">
        <v>1</v>
      </c>
      <c r="E1513" t="s">
        <v>14</v>
      </c>
      <c r="F1513" t="s">
        <v>949</v>
      </c>
      <c r="G1513">
        <v>6</v>
      </c>
      <c r="H1513" t="s">
        <v>196</v>
      </c>
      <c r="I1513">
        <v>4</v>
      </c>
      <c r="J1513">
        <f>(G1513/100)*I1513</f>
        <v>0.24</v>
      </c>
      <c r="K1513" t="s">
        <v>1029</v>
      </c>
    </row>
    <row r="1514" spans="1:11" ht="15">
      <c r="A1514" t="s">
        <v>890</v>
      </c>
      <c r="B1514" t="s">
        <v>668</v>
      </c>
      <c r="C1514">
        <v>5321</v>
      </c>
      <c r="D1514">
        <v>1</v>
      </c>
      <c r="E1514" t="s">
        <v>14</v>
      </c>
      <c r="F1514" t="s">
        <v>949</v>
      </c>
      <c r="G1514">
        <v>8</v>
      </c>
      <c r="H1514" t="s">
        <v>196</v>
      </c>
      <c r="I1514">
        <v>4</v>
      </c>
      <c r="J1514">
        <f>(G1514/100)*I1514</f>
        <v>0.32</v>
      </c>
      <c r="K1514" t="s">
        <v>1029</v>
      </c>
    </row>
    <row r="1515" spans="1:11" ht="15">
      <c r="A1515" t="s">
        <v>890</v>
      </c>
      <c r="B1515" t="s">
        <v>669</v>
      </c>
      <c r="C1515">
        <v>5336</v>
      </c>
      <c r="D1515">
        <v>1</v>
      </c>
      <c r="E1515" t="s">
        <v>14</v>
      </c>
      <c r="F1515" t="s">
        <v>953</v>
      </c>
      <c r="G1515">
        <v>47.5</v>
      </c>
      <c r="H1515" t="s">
        <v>196</v>
      </c>
      <c r="I1515">
        <v>4</v>
      </c>
      <c r="J1515">
        <f>(G1515/100)*I1515</f>
        <v>1.9</v>
      </c>
      <c r="K1515" t="s">
        <v>1029</v>
      </c>
    </row>
    <row r="1516" spans="1:11" ht="15">
      <c r="A1516" t="s">
        <v>890</v>
      </c>
      <c r="B1516" t="s">
        <v>670</v>
      </c>
      <c r="C1516">
        <v>5337</v>
      </c>
      <c r="D1516">
        <v>1</v>
      </c>
      <c r="E1516" t="s">
        <v>14</v>
      </c>
      <c r="F1516" t="s">
        <v>953</v>
      </c>
      <c r="G1516">
        <v>46.25</v>
      </c>
      <c r="H1516" t="s">
        <v>196</v>
      </c>
      <c r="I1516">
        <v>4</v>
      </c>
      <c r="J1516">
        <f>(G1516/100)*I1516</f>
        <v>1.85</v>
      </c>
      <c r="K1516" t="s">
        <v>1029</v>
      </c>
    </row>
    <row r="1517" spans="1:11" ht="15">
      <c r="A1517" t="s">
        <v>890</v>
      </c>
      <c r="B1517" t="s">
        <v>1030</v>
      </c>
      <c r="C1517">
        <v>5330</v>
      </c>
      <c r="D1517">
        <v>1</v>
      </c>
      <c r="E1517" t="s">
        <v>14</v>
      </c>
      <c r="F1517" t="s">
        <v>949</v>
      </c>
      <c r="G1517">
        <v>31.25</v>
      </c>
      <c r="H1517" t="s">
        <v>717</v>
      </c>
      <c r="I1517">
        <v>4</v>
      </c>
      <c r="J1517">
        <f>(G1517/100)*I1517</f>
        <v>1.25</v>
      </c>
      <c r="K1517" t="s">
        <v>1031</v>
      </c>
    </row>
    <row r="1518" spans="1:11" ht="15">
      <c r="A1518" t="s">
        <v>890</v>
      </c>
      <c r="B1518" t="s">
        <v>1032</v>
      </c>
      <c r="C1518">
        <v>5263</v>
      </c>
      <c r="D1518">
        <v>1</v>
      </c>
      <c r="E1518" t="s">
        <v>14</v>
      </c>
      <c r="G1518">
        <v>10.25</v>
      </c>
      <c r="H1518" t="s">
        <v>196</v>
      </c>
      <c r="I1518">
        <v>4</v>
      </c>
      <c r="J1518" t="s">
        <v>533</v>
      </c>
      <c r="K1518" t="s">
        <v>1033</v>
      </c>
    </row>
    <row r="1519" spans="1:11" ht="15">
      <c r="A1519" t="s">
        <v>890</v>
      </c>
      <c r="B1519" t="s">
        <v>1032</v>
      </c>
      <c r="C1519">
        <v>5277</v>
      </c>
      <c r="D1519">
        <v>2</v>
      </c>
      <c r="E1519" t="s">
        <v>14</v>
      </c>
      <c r="F1519" t="s">
        <v>946</v>
      </c>
      <c r="G1519">
        <v>30</v>
      </c>
      <c r="H1519" t="s">
        <v>196</v>
      </c>
      <c r="I1519">
        <v>4</v>
      </c>
      <c r="J1519">
        <f>(G1519/100)*I1519</f>
        <v>1.2</v>
      </c>
      <c r="K1519" t="s">
        <v>1033</v>
      </c>
    </row>
    <row r="1520" spans="1:11" ht="15">
      <c r="A1520" t="s">
        <v>890</v>
      </c>
      <c r="B1520" t="s">
        <v>1034</v>
      </c>
      <c r="C1520">
        <v>5396</v>
      </c>
      <c r="D1520">
        <v>1</v>
      </c>
      <c r="E1520" t="s">
        <v>14</v>
      </c>
      <c r="F1520" t="s">
        <v>32</v>
      </c>
      <c r="G1520">
        <v>31.5</v>
      </c>
      <c r="H1520" t="s">
        <v>196</v>
      </c>
      <c r="I1520">
        <v>4</v>
      </c>
      <c r="J1520">
        <f>(G1520/100)*I1520</f>
        <v>1.26</v>
      </c>
      <c r="K1520" t="s">
        <v>1035</v>
      </c>
    </row>
    <row r="1521" spans="1:11" ht="15">
      <c r="A1521" t="s">
        <v>890</v>
      </c>
      <c r="B1521" t="s">
        <v>1034</v>
      </c>
      <c r="C1521">
        <v>5429</v>
      </c>
      <c r="D1521">
        <v>2</v>
      </c>
      <c r="E1521" t="s">
        <v>14</v>
      </c>
      <c r="F1521" t="s">
        <v>145</v>
      </c>
      <c r="G1521">
        <v>20</v>
      </c>
      <c r="H1521" t="s">
        <v>196</v>
      </c>
      <c r="I1521">
        <v>4</v>
      </c>
      <c r="J1521" t="s">
        <v>533</v>
      </c>
      <c r="K1521" t="s">
        <v>1035</v>
      </c>
    </row>
    <row r="1522" spans="1:11" ht="15">
      <c r="A1522" t="s">
        <v>890</v>
      </c>
      <c r="B1522" t="s">
        <v>1034</v>
      </c>
      <c r="C1522">
        <v>5434</v>
      </c>
      <c r="D1522">
        <v>3</v>
      </c>
      <c r="E1522" t="s">
        <v>29</v>
      </c>
      <c r="F1522" t="s">
        <v>289</v>
      </c>
      <c r="G1522">
        <v>50</v>
      </c>
      <c r="H1522" t="s">
        <v>196</v>
      </c>
      <c r="I1522">
        <v>4</v>
      </c>
      <c r="J1522">
        <f>(G1522/100)*I1522</f>
        <v>2</v>
      </c>
      <c r="K1522" t="s">
        <v>1036</v>
      </c>
    </row>
    <row r="1523" spans="1:11" ht="15">
      <c r="A1523" t="s">
        <v>890</v>
      </c>
      <c r="B1523" t="s">
        <v>671</v>
      </c>
      <c r="C1523">
        <v>5435</v>
      </c>
      <c r="D1523">
        <v>1</v>
      </c>
      <c r="E1523" t="s">
        <v>14</v>
      </c>
      <c r="F1523" t="s">
        <v>289</v>
      </c>
      <c r="G1523">
        <v>30</v>
      </c>
      <c r="H1523" t="s">
        <v>196</v>
      </c>
      <c r="I1523">
        <v>4</v>
      </c>
      <c r="J1523">
        <f>(G1523/100)*I1523</f>
        <v>1.2</v>
      </c>
      <c r="K1523" t="s">
        <v>1036</v>
      </c>
    </row>
    <row r="1524" spans="1:11" ht="15">
      <c r="A1524" t="s">
        <v>890</v>
      </c>
      <c r="B1524" t="s">
        <v>672</v>
      </c>
      <c r="C1524">
        <v>5440</v>
      </c>
      <c r="D1524">
        <v>1</v>
      </c>
      <c r="E1524" t="s">
        <v>14</v>
      </c>
      <c r="F1524" t="s">
        <v>163</v>
      </c>
      <c r="G1524">
        <v>30</v>
      </c>
      <c r="H1524" t="s">
        <v>196</v>
      </c>
      <c r="I1524">
        <v>4</v>
      </c>
      <c r="J1524">
        <f>(G1524/100)*I1524</f>
        <v>1.2</v>
      </c>
      <c r="K1524" t="s">
        <v>1036</v>
      </c>
    </row>
    <row r="1525" spans="1:11" ht="15">
      <c r="A1525" t="s">
        <v>890</v>
      </c>
      <c r="B1525" t="s">
        <v>1037</v>
      </c>
      <c r="C1525">
        <v>5391</v>
      </c>
      <c r="D1525">
        <v>1</v>
      </c>
      <c r="E1525" t="s">
        <v>14</v>
      </c>
      <c r="F1525" t="s">
        <v>78</v>
      </c>
      <c r="G1525">
        <v>23.5</v>
      </c>
      <c r="H1525" t="s">
        <v>196</v>
      </c>
      <c r="I1525">
        <v>4</v>
      </c>
      <c r="J1525">
        <f>(G1525/100)*I1525</f>
        <v>0.94</v>
      </c>
      <c r="K1525" t="s">
        <v>1038</v>
      </c>
    </row>
    <row r="1526" spans="1:11" ht="15">
      <c r="A1526" t="s">
        <v>890</v>
      </c>
      <c r="B1526" t="s">
        <v>678</v>
      </c>
      <c r="C1526">
        <v>5305</v>
      </c>
      <c r="D1526">
        <v>1</v>
      </c>
      <c r="E1526" t="s">
        <v>14</v>
      </c>
      <c r="F1526" t="s">
        <v>948</v>
      </c>
      <c r="G1526">
        <v>30</v>
      </c>
      <c r="H1526" t="s">
        <v>196</v>
      </c>
      <c r="I1526">
        <v>4</v>
      </c>
      <c r="J1526" t="s">
        <v>533</v>
      </c>
      <c r="K1526" t="s">
        <v>1038</v>
      </c>
    </row>
    <row r="1527" spans="1:11" ht="15">
      <c r="A1527" t="s">
        <v>890</v>
      </c>
      <c r="B1527" t="s">
        <v>678</v>
      </c>
      <c r="C1527">
        <v>5332</v>
      </c>
      <c r="D1527">
        <v>2</v>
      </c>
      <c r="E1527" t="s">
        <v>14</v>
      </c>
      <c r="F1527" t="s">
        <v>953</v>
      </c>
      <c r="G1527">
        <v>45.5</v>
      </c>
      <c r="H1527" t="s">
        <v>196</v>
      </c>
      <c r="I1527">
        <v>4</v>
      </c>
      <c r="J1527">
        <f>(G1527/100)*I1527</f>
        <v>1.82</v>
      </c>
      <c r="K1527" t="s">
        <v>1038</v>
      </c>
    </row>
    <row r="1528" spans="1:11" ht="15">
      <c r="A1528" t="s">
        <v>890</v>
      </c>
      <c r="B1528" t="s">
        <v>679</v>
      </c>
      <c r="C1528">
        <v>5408</v>
      </c>
      <c r="D1528">
        <v>1</v>
      </c>
      <c r="E1528" t="s">
        <v>14</v>
      </c>
      <c r="F1528" t="s">
        <v>140</v>
      </c>
      <c r="G1528">
        <v>23.6</v>
      </c>
      <c r="H1528" t="s">
        <v>196</v>
      </c>
      <c r="I1528">
        <v>4</v>
      </c>
      <c r="J1528" t="s">
        <v>533</v>
      </c>
      <c r="K1528" t="s">
        <v>1038</v>
      </c>
    </row>
    <row r="1529" spans="1:11" ht="15">
      <c r="A1529" t="s">
        <v>890</v>
      </c>
      <c r="B1529" t="s">
        <v>679</v>
      </c>
      <c r="C1529">
        <v>5417</v>
      </c>
      <c r="D1529">
        <v>2</v>
      </c>
      <c r="E1529" t="s">
        <v>14</v>
      </c>
      <c r="F1529" t="s">
        <v>288</v>
      </c>
      <c r="G1529">
        <v>73.6</v>
      </c>
      <c r="H1529" t="s">
        <v>196</v>
      </c>
      <c r="I1529">
        <v>4</v>
      </c>
      <c r="J1529">
        <f>(G1529/100)*I1529</f>
        <v>2.944</v>
      </c>
      <c r="K1529" t="s">
        <v>1038</v>
      </c>
    </row>
    <row r="1530" spans="1:11" ht="15">
      <c r="A1530" t="s">
        <v>890</v>
      </c>
      <c r="B1530" t="s">
        <v>680</v>
      </c>
      <c r="C1530">
        <v>5372</v>
      </c>
      <c r="D1530">
        <v>1</v>
      </c>
      <c r="E1530" t="s">
        <v>14</v>
      </c>
      <c r="F1530" t="s">
        <v>41</v>
      </c>
      <c r="G1530">
        <v>10</v>
      </c>
      <c r="H1530" t="s">
        <v>717</v>
      </c>
      <c r="I1530">
        <v>4</v>
      </c>
      <c r="J1530" t="s">
        <v>533</v>
      </c>
      <c r="K1530" t="s">
        <v>1039</v>
      </c>
    </row>
    <row r="1531" spans="1:11" ht="15">
      <c r="A1531" t="s">
        <v>890</v>
      </c>
      <c r="B1531" t="s">
        <v>680</v>
      </c>
      <c r="C1531">
        <v>5384</v>
      </c>
      <c r="D1531">
        <v>2</v>
      </c>
      <c r="E1531" t="s">
        <v>14</v>
      </c>
      <c r="F1531" t="s">
        <v>68</v>
      </c>
      <c r="G1531">
        <v>87.25</v>
      </c>
      <c r="H1531" t="s">
        <v>717</v>
      </c>
      <c r="I1531">
        <v>4</v>
      </c>
      <c r="J1531">
        <f>(G1531/100)*I1531</f>
        <v>3.49</v>
      </c>
      <c r="K1531" t="s">
        <v>1039</v>
      </c>
    </row>
    <row r="1532" spans="1:11" ht="15">
      <c r="A1532" t="s">
        <v>890</v>
      </c>
      <c r="B1532" t="s">
        <v>680</v>
      </c>
      <c r="C1532">
        <v>5436</v>
      </c>
      <c r="D1532">
        <v>3</v>
      </c>
      <c r="E1532" t="s">
        <v>29</v>
      </c>
      <c r="F1532" t="s">
        <v>289</v>
      </c>
      <c r="G1532">
        <v>25</v>
      </c>
      <c r="H1532" t="s">
        <v>717</v>
      </c>
      <c r="I1532">
        <v>4</v>
      </c>
      <c r="J1532" t="s">
        <v>533</v>
      </c>
      <c r="K1532" t="s">
        <v>1036</v>
      </c>
    </row>
    <row r="1533" spans="1:11" ht="15">
      <c r="A1533" t="s">
        <v>890</v>
      </c>
      <c r="B1533" t="s">
        <v>680</v>
      </c>
      <c r="C1533">
        <v>5449</v>
      </c>
      <c r="D1533">
        <v>3</v>
      </c>
      <c r="E1533" t="s">
        <v>29</v>
      </c>
      <c r="F1533" t="s">
        <v>198</v>
      </c>
      <c r="G1533">
        <v>50</v>
      </c>
      <c r="H1533" t="s">
        <v>717</v>
      </c>
      <c r="I1533">
        <v>4</v>
      </c>
      <c r="J1533">
        <f>(G1533/100)*I1533</f>
        <v>2</v>
      </c>
      <c r="K1533" t="s">
        <v>1036</v>
      </c>
    </row>
    <row r="1534" spans="1:11" ht="15">
      <c r="A1534" t="s">
        <v>890</v>
      </c>
      <c r="B1534" t="s">
        <v>681</v>
      </c>
      <c r="C1534">
        <v>5424</v>
      </c>
      <c r="D1534">
        <v>1</v>
      </c>
      <c r="E1534" t="s">
        <v>14</v>
      </c>
      <c r="F1534" t="s">
        <v>145</v>
      </c>
      <c r="G1534">
        <v>10</v>
      </c>
      <c r="H1534" t="s">
        <v>196</v>
      </c>
      <c r="I1534">
        <v>4</v>
      </c>
      <c r="J1534" t="s">
        <v>533</v>
      </c>
      <c r="K1534" t="s">
        <v>1035</v>
      </c>
    </row>
    <row r="1535" spans="1:11" ht="15">
      <c r="A1535" t="s">
        <v>890</v>
      </c>
      <c r="B1535" t="s">
        <v>681</v>
      </c>
      <c r="C1535">
        <v>5428</v>
      </c>
      <c r="D1535">
        <v>2</v>
      </c>
      <c r="E1535" t="s">
        <v>14</v>
      </c>
      <c r="F1535" t="s">
        <v>145</v>
      </c>
      <c r="G1535">
        <v>93.5</v>
      </c>
      <c r="H1535" t="s">
        <v>196</v>
      </c>
      <c r="I1535">
        <v>4</v>
      </c>
      <c r="J1535" t="s">
        <v>533</v>
      </c>
      <c r="K1535" t="s">
        <v>1035</v>
      </c>
    </row>
    <row r="1536" spans="1:11" ht="15">
      <c r="A1536" t="s">
        <v>890</v>
      </c>
      <c r="B1536" t="s">
        <v>681</v>
      </c>
      <c r="C1536">
        <v>5441</v>
      </c>
      <c r="D1536">
        <v>3</v>
      </c>
      <c r="E1536" t="s">
        <v>29</v>
      </c>
      <c r="F1536" t="s">
        <v>163</v>
      </c>
      <c r="G1536">
        <v>153</v>
      </c>
      <c r="H1536" t="s">
        <v>196</v>
      </c>
      <c r="I1536">
        <v>4</v>
      </c>
      <c r="J1536">
        <f>(G1536/100)*I1536</f>
        <v>6.12</v>
      </c>
      <c r="K1536" t="s">
        <v>1040</v>
      </c>
    </row>
    <row r="1537" spans="1:11" ht="15">
      <c r="A1537" t="s">
        <v>890</v>
      </c>
      <c r="B1537" t="s">
        <v>682</v>
      </c>
      <c r="C1537">
        <v>5442</v>
      </c>
      <c r="D1537">
        <v>1</v>
      </c>
      <c r="E1537" t="s">
        <v>14</v>
      </c>
      <c r="F1537" t="s">
        <v>163</v>
      </c>
      <c r="G1537">
        <v>30</v>
      </c>
      <c r="H1537" t="s">
        <v>196</v>
      </c>
      <c r="I1537">
        <v>4</v>
      </c>
      <c r="J1537">
        <f>(G1537/100)*I1537</f>
        <v>1.2</v>
      </c>
      <c r="K1537" t="s">
        <v>1036</v>
      </c>
    </row>
    <row r="1538" spans="1:11" ht="15">
      <c r="A1538" t="s">
        <v>890</v>
      </c>
      <c r="B1538" t="s">
        <v>1041</v>
      </c>
      <c r="C1538">
        <v>5281</v>
      </c>
      <c r="D1538">
        <v>1</v>
      </c>
      <c r="E1538" t="s">
        <v>14</v>
      </c>
      <c r="F1538" t="s">
        <v>946</v>
      </c>
      <c r="G1538">
        <v>10</v>
      </c>
      <c r="H1538" t="s">
        <v>196</v>
      </c>
      <c r="I1538">
        <v>4</v>
      </c>
      <c r="J1538">
        <f>(G1538/100)*I1538</f>
        <v>0.4</v>
      </c>
      <c r="K1538" t="s">
        <v>1038</v>
      </c>
    </row>
    <row r="1539" spans="1:11" ht="15">
      <c r="A1539" t="s">
        <v>890</v>
      </c>
      <c r="B1539" t="s">
        <v>1042</v>
      </c>
      <c r="C1539">
        <v>5393</v>
      </c>
      <c r="D1539">
        <v>1</v>
      </c>
      <c r="E1539" t="s">
        <v>14</v>
      </c>
      <c r="F1539" t="s">
        <v>78</v>
      </c>
      <c r="G1539">
        <v>14.5</v>
      </c>
      <c r="H1539" t="s">
        <v>196</v>
      </c>
      <c r="I1539">
        <v>4</v>
      </c>
      <c r="J1539">
        <f>(G1539/100)*I1539</f>
        <v>0.58</v>
      </c>
      <c r="K1539" t="s">
        <v>1038</v>
      </c>
    </row>
    <row r="1540" spans="1:11" ht="15">
      <c r="A1540" t="s">
        <v>890</v>
      </c>
      <c r="B1540" t="s">
        <v>684</v>
      </c>
      <c r="C1540">
        <v>5317</v>
      </c>
      <c r="D1540">
        <v>1</v>
      </c>
      <c r="E1540" t="s">
        <v>14</v>
      </c>
      <c r="F1540" t="s">
        <v>949</v>
      </c>
      <c r="G1540">
        <v>10</v>
      </c>
      <c r="H1540" t="s">
        <v>196</v>
      </c>
      <c r="I1540">
        <v>4</v>
      </c>
      <c r="J1540" t="s">
        <v>533</v>
      </c>
      <c r="K1540" t="s">
        <v>1038</v>
      </c>
    </row>
    <row r="1541" spans="1:11" ht="15">
      <c r="A1541" t="s">
        <v>890</v>
      </c>
      <c r="B1541" t="s">
        <v>684</v>
      </c>
      <c r="C1541">
        <v>5349</v>
      </c>
      <c r="D1541">
        <v>2</v>
      </c>
      <c r="E1541" t="s">
        <v>14</v>
      </c>
      <c r="F1541" t="s">
        <v>956</v>
      </c>
      <c r="G1541">
        <v>33.75</v>
      </c>
      <c r="H1541" t="s">
        <v>196</v>
      </c>
      <c r="I1541">
        <v>4</v>
      </c>
      <c r="J1541">
        <f>(G1541/100)*I1541</f>
        <v>1.35</v>
      </c>
      <c r="K1541" t="s">
        <v>1038</v>
      </c>
    </row>
    <row r="1542" spans="1:11" ht="15">
      <c r="A1542" t="s">
        <v>890</v>
      </c>
      <c r="B1542" t="s">
        <v>685</v>
      </c>
      <c r="C1542">
        <v>5415</v>
      </c>
      <c r="D1542">
        <v>1</v>
      </c>
      <c r="E1542" t="s">
        <v>14</v>
      </c>
      <c r="F1542" t="s">
        <v>140</v>
      </c>
      <c r="G1542">
        <v>23.3</v>
      </c>
      <c r="H1542" t="s">
        <v>196</v>
      </c>
      <c r="I1542">
        <v>4</v>
      </c>
      <c r="J1542" t="s">
        <v>533</v>
      </c>
      <c r="K1542" t="s">
        <v>1038</v>
      </c>
    </row>
    <row r="1543" spans="1:11" ht="15">
      <c r="A1543" t="s">
        <v>890</v>
      </c>
      <c r="B1543" t="s">
        <v>685</v>
      </c>
      <c r="C1543">
        <v>5420</v>
      </c>
      <c r="D1543">
        <v>2</v>
      </c>
      <c r="E1543" t="s">
        <v>14</v>
      </c>
      <c r="F1543" t="s">
        <v>288</v>
      </c>
      <c r="G1543">
        <v>97.5</v>
      </c>
      <c r="H1543" t="s">
        <v>196</v>
      </c>
      <c r="I1543">
        <v>4</v>
      </c>
      <c r="J1543">
        <f>(G1543/100)*I1543</f>
        <v>3.9</v>
      </c>
      <c r="K1543" t="s">
        <v>1038</v>
      </c>
    </row>
    <row r="1544" spans="1:11" ht="15">
      <c r="A1544" t="s">
        <v>890</v>
      </c>
      <c r="B1544" t="s">
        <v>685</v>
      </c>
      <c r="C1544">
        <v>5423</v>
      </c>
      <c r="D1544">
        <v>2</v>
      </c>
      <c r="E1544" t="s">
        <v>14</v>
      </c>
      <c r="F1544" t="s">
        <v>145</v>
      </c>
      <c r="G1544" t="s">
        <v>533</v>
      </c>
      <c r="H1544" t="s">
        <v>533</v>
      </c>
      <c r="I1544">
        <v>4</v>
      </c>
      <c r="J1544" t="s">
        <v>43</v>
      </c>
      <c r="K1544" t="s">
        <v>1009</v>
      </c>
    </row>
    <row r="1545" spans="1:11" ht="15">
      <c r="A1545" t="s">
        <v>890</v>
      </c>
      <c r="B1545" t="s">
        <v>686</v>
      </c>
      <c r="C1545">
        <v>5314</v>
      </c>
      <c r="D1545">
        <v>2</v>
      </c>
      <c r="E1545" t="s">
        <v>14</v>
      </c>
      <c r="F1545" t="s">
        <v>949</v>
      </c>
      <c r="G1545">
        <v>50</v>
      </c>
      <c r="H1545" t="s">
        <v>196</v>
      </c>
      <c r="I1545">
        <v>4</v>
      </c>
      <c r="J1545" t="s">
        <v>533</v>
      </c>
      <c r="K1545" t="s">
        <v>1038</v>
      </c>
    </row>
    <row r="1546" spans="1:11" ht="15">
      <c r="A1546" t="s">
        <v>890</v>
      </c>
      <c r="B1546" t="s">
        <v>686</v>
      </c>
      <c r="C1546">
        <v>5340</v>
      </c>
      <c r="D1546">
        <v>2</v>
      </c>
      <c r="E1546" t="s">
        <v>14</v>
      </c>
      <c r="F1546" t="s">
        <v>953</v>
      </c>
      <c r="G1546">
        <v>70</v>
      </c>
      <c r="H1546" t="s">
        <v>196</v>
      </c>
      <c r="I1546">
        <v>4</v>
      </c>
      <c r="J1546">
        <f>(G1546/100)*I1546</f>
        <v>2.8</v>
      </c>
      <c r="K1546" t="s">
        <v>1038</v>
      </c>
    </row>
    <row r="1547" spans="1:11" ht="15">
      <c r="A1547" t="s">
        <v>890</v>
      </c>
      <c r="B1547" t="s">
        <v>1043</v>
      </c>
      <c r="C1547">
        <v>5282</v>
      </c>
      <c r="D1547">
        <v>1</v>
      </c>
      <c r="E1547" t="s">
        <v>14</v>
      </c>
      <c r="F1547" t="s">
        <v>946</v>
      </c>
      <c r="G1547">
        <v>10</v>
      </c>
      <c r="H1547" t="s">
        <v>196</v>
      </c>
      <c r="I1547">
        <v>4</v>
      </c>
      <c r="J1547" t="s">
        <v>533</v>
      </c>
      <c r="K1547" t="s">
        <v>1038</v>
      </c>
    </row>
    <row r="1548" spans="1:11" ht="15">
      <c r="A1548" t="s">
        <v>890</v>
      </c>
      <c r="B1548" t="s">
        <v>1043</v>
      </c>
      <c r="C1548">
        <v>5306</v>
      </c>
      <c r="D1548">
        <v>2</v>
      </c>
      <c r="E1548" t="s">
        <v>14</v>
      </c>
      <c r="F1548" t="s">
        <v>948</v>
      </c>
      <c r="G1548">
        <v>17.5</v>
      </c>
      <c r="H1548" t="s">
        <v>196</v>
      </c>
      <c r="I1548">
        <v>4</v>
      </c>
      <c r="J1548">
        <f>(G1548/100)*I1548</f>
        <v>0.7</v>
      </c>
      <c r="K1548" t="s">
        <v>1038</v>
      </c>
    </row>
    <row r="1549" spans="1:11" ht="15">
      <c r="A1549" t="s">
        <v>890</v>
      </c>
      <c r="B1549" t="s">
        <v>1044</v>
      </c>
      <c r="C1549">
        <v>5406</v>
      </c>
      <c r="D1549">
        <v>1</v>
      </c>
      <c r="E1549" t="s">
        <v>14</v>
      </c>
      <c r="F1549" t="s">
        <v>140</v>
      </c>
      <c r="G1549">
        <v>10</v>
      </c>
      <c r="H1549" t="s">
        <v>196</v>
      </c>
      <c r="I1549">
        <v>4</v>
      </c>
      <c r="J1549" t="s">
        <v>533</v>
      </c>
      <c r="K1549" t="s">
        <v>1038</v>
      </c>
    </row>
    <row r="1550" spans="1:11" ht="15">
      <c r="A1550" t="s">
        <v>890</v>
      </c>
      <c r="B1550" t="s">
        <v>1044</v>
      </c>
      <c r="C1550">
        <v>5414</v>
      </c>
      <c r="D1550">
        <v>2</v>
      </c>
      <c r="E1550" t="s">
        <v>14</v>
      </c>
      <c r="F1550" t="s">
        <v>140</v>
      </c>
      <c r="G1550">
        <v>18.75</v>
      </c>
      <c r="H1550" t="s">
        <v>196</v>
      </c>
      <c r="I1550">
        <v>4</v>
      </c>
      <c r="J1550">
        <f>(G1550/100)*I1550</f>
        <v>0.75</v>
      </c>
      <c r="K1550" t="s">
        <v>1038</v>
      </c>
    </row>
    <row r="1551" spans="1:11" ht="15">
      <c r="A1551" t="s">
        <v>890</v>
      </c>
      <c r="B1551" t="s">
        <v>1045</v>
      </c>
      <c r="C1551">
        <v>5297</v>
      </c>
      <c r="D1551">
        <v>1</v>
      </c>
      <c r="E1551" t="s">
        <v>14</v>
      </c>
      <c r="F1551" t="s">
        <v>948</v>
      </c>
      <c r="G1551">
        <v>10</v>
      </c>
      <c r="H1551" t="s">
        <v>196</v>
      </c>
      <c r="I1551">
        <v>4</v>
      </c>
      <c r="J1551" t="s">
        <v>533</v>
      </c>
      <c r="K1551" t="s">
        <v>1038</v>
      </c>
    </row>
    <row r="1552" spans="1:11" ht="15">
      <c r="A1552" t="s">
        <v>890</v>
      </c>
      <c r="B1552" t="s">
        <v>1045</v>
      </c>
      <c r="C1552">
        <v>5307</v>
      </c>
      <c r="D1552">
        <v>1</v>
      </c>
      <c r="E1552" t="s">
        <v>14</v>
      </c>
      <c r="F1552" t="s">
        <v>948</v>
      </c>
      <c r="G1552">
        <v>18.75</v>
      </c>
      <c r="H1552" t="s">
        <v>196</v>
      </c>
      <c r="I1552">
        <v>4</v>
      </c>
      <c r="J1552">
        <f>(G1552/100)*I1552</f>
        <v>0.75</v>
      </c>
      <c r="K1552" t="s">
        <v>1038</v>
      </c>
    </row>
    <row r="1553" spans="1:11" ht="15">
      <c r="A1553" t="s">
        <v>890</v>
      </c>
      <c r="B1553" t="s">
        <v>1046</v>
      </c>
      <c r="C1553">
        <v>5243</v>
      </c>
      <c r="E1553" t="s">
        <v>279</v>
      </c>
      <c r="F1553" t="s">
        <v>927</v>
      </c>
      <c r="G1553" t="s">
        <v>533</v>
      </c>
      <c r="H1553" t="s">
        <v>533</v>
      </c>
      <c r="I1553" t="s">
        <v>43</v>
      </c>
      <c r="J1553" t="s">
        <v>43</v>
      </c>
      <c r="K1553" t="s">
        <v>1047</v>
      </c>
    </row>
    <row r="1554" spans="1:11" ht="15">
      <c r="A1554" t="s">
        <v>890</v>
      </c>
      <c r="B1554" t="s">
        <v>1048</v>
      </c>
      <c r="C1554">
        <v>5271</v>
      </c>
      <c r="D1554">
        <v>1</v>
      </c>
      <c r="E1554" t="s">
        <v>14</v>
      </c>
      <c r="F1554" t="s">
        <v>946</v>
      </c>
      <c r="G1554">
        <v>13.75</v>
      </c>
      <c r="H1554" t="s">
        <v>196</v>
      </c>
      <c r="I1554">
        <v>4</v>
      </c>
      <c r="J1554" t="s">
        <v>533</v>
      </c>
      <c r="K1554" t="s">
        <v>1049</v>
      </c>
    </row>
    <row r="1555" spans="1:11" ht="15">
      <c r="A1555" t="s">
        <v>890</v>
      </c>
      <c r="B1555" t="s">
        <v>1050</v>
      </c>
      <c r="C1555">
        <v>5253</v>
      </c>
      <c r="D1555">
        <v>2</v>
      </c>
      <c r="E1555" t="s">
        <v>14</v>
      </c>
      <c r="F1555" t="s">
        <v>986</v>
      </c>
      <c r="G1555">
        <v>40</v>
      </c>
      <c r="H1555" t="s">
        <v>196</v>
      </c>
      <c r="I1555">
        <v>4</v>
      </c>
      <c r="J1555">
        <f>(G1555/100)*I1555</f>
        <v>1.6</v>
      </c>
      <c r="K1555" t="s">
        <v>1049</v>
      </c>
    </row>
    <row r="1556" spans="1:11" ht="15">
      <c r="A1556" t="s">
        <v>890</v>
      </c>
      <c r="B1556" t="s">
        <v>1051</v>
      </c>
      <c r="C1556">
        <v>5223</v>
      </c>
      <c r="D1556">
        <v>1</v>
      </c>
      <c r="E1556" t="s">
        <v>14</v>
      </c>
      <c r="F1556" t="s">
        <v>918</v>
      </c>
      <c r="G1556">
        <v>20</v>
      </c>
      <c r="H1556" t="s">
        <v>196</v>
      </c>
      <c r="I1556">
        <v>4</v>
      </c>
      <c r="J1556">
        <f>(G1556/100)*I1556</f>
        <v>0.8</v>
      </c>
      <c r="K1556" t="s">
        <v>1052</v>
      </c>
    </row>
    <row r="1557" spans="1:11" ht="15">
      <c r="A1557" t="s">
        <v>890</v>
      </c>
      <c r="B1557" t="s">
        <v>687</v>
      </c>
      <c r="C1557">
        <v>5296</v>
      </c>
      <c r="D1557">
        <v>1</v>
      </c>
      <c r="E1557" t="s">
        <v>14</v>
      </c>
      <c r="F1557" t="s">
        <v>947</v>
      </c>
      <c r="G1557">
        <v>95</v>
      </c>
      <c r="H1557" t="s">
        <v>196</v>
      </c>
      <c r="I1557">
        <v>4</v>
      </c>
      <c r="J1557">
        <f>(G1557/100)*I1557</f>
        <v>3.8</v>
      </c>
      <c r="K1557" t="s">
        <v>1053</v>
      </c>
    </row>
    <row r="1558" spans="1:11" ht="15">
      <c r="A1558" t="s">
        <v>890</v>
      </c>
      <c r="B1558" t="s">
        <v>688</v>
      </c>
      <c r="C1558">
        <v>5224</v>
      </c>
      <c r="D1558">
        <v>1</v>
      </c>
      <c r="E1558" t="s">
        <v>14</v>
      </c>
      <c r="F1558" t="s">
        <v>918</v>
      </c>
      <c r="G1558">
        <v>82</v>
      </c>
      <c r="H1558" t="s">
        <v>196</v>
      </c>
      <c r="I1558">
        <v>4</v>
      </c>
      <c r="J1558" t="s">
        <v>533</v>
      </c>
      <c r="K1558" t="s">
        <v>1053</v>
      </c>
    </row>
    <row r="1559" spans="1:11" ht="15">
      <c r="A1559" t="s">
        <v>890</v>
      </c>
      <c r="B1559" t="s">
        <v>688</v>
      </c>
      <c r="C1559">
        <v>5247</v>
      </c>
      <c r="D1559">
        <v>1</v>
      </c>
      <c r="E1559" t="s">
        <v>14</v>
      </c>
      <c r="F1559" t="s">
        <v>927</v>
      </c>
      <c r="G1559">
        <v>13.25</v>
      </c>
      <c r="H1559" t="s">
        <v>196</v>
      </c>
      <c r="I1559">
        <v>4</v>
      </c>
      <c r="J1559" t="s">
        <v>533</v>
      </c>
      <c r="K1559" t="s">
        <v>1053</v>
      </c>
    </row>
    <row r="1560" spans="1:11" ht="15">
      <c r="A1560" t="s">
        <v>890</v>
      </c>
      <c r="B1560" t="s">
        <v>688</v>
      </c>
      <c r="C1560">
        <v>5236</v>
      </c>
      <c r="D1560">
        <v>2</v>
      </c>
      <c r="E1560" t="s">
        <v>14</v>
      </c>
      <c r="F1560" t="s">
        <v>927</v>
      </c>
      <c r="G1560">
        <v>86.75</v>
      </c>
      <c r="H1560" t="s">
        <v>196</v>
      </c>
      <c r="I1560">
        <v>4</v>
      </c>
      <c r="J1560">
        <f>(G1560/100)*I1560</f>
        <v>3.47</v>
      </c>
      <c r="K1560" t="s">
        <v>1053</v>
      </c>
    </row>
    <row r="1561" spans="1:11" ht="15">
      <c r="A1561" t="s">
        <v>890</v>
      </c>
      <c r="B1561" t="s">
        <v>689</v>
      </c>
      <c r="C1561">
        <v>5356</v>
      </c>
      <c r="D1561">
        <v>1</v>
      </c>
      <c r="E1561" t="s">
        <v>14</v>
      </c>
      <c r="F1561" t="s">
        <v>956</v>
      </c>
      <c r="G1561">
        <v>40</v>
      </c>
      <c r="H1561" t="s">
        <v>196</v>
      </c>
      <c r="I1561">
        <v>4</v>
      </c>
      <c r="J1561">
        <f>(G1561/100)*I1561</f>
        <v>1.6</v>
      </c>
      <c r="K1561" t="s">
        <v>1053</v>
      </c>
    </row>
    <row r="1562" spans="1:11" ht="15">
      <c r="A1562" t="s">
        <v>890</v>
      </c>
      <c r="B1562" t="s">
        <v>1054</v>
      </c>
      <c r="C1562">
        <v>5231</v>
      </c>
      <c r="D1562">
        <v>1</v>
      </c>
      <c r="E1562" t="s">
        <v>14</v>
      </c>
      <c r="F1562" t="s">
        <v>918</v>
      </c>
      <c r="G1562">
        <v>20</v>
      </c>
      <c r="H1562" t="s">
        <v>196</v>
      </c>
      <c r="I1562">
        <v>4</v>
      </c>
      <c r="J1562" t="s">
        <v>533</v>
      </c>
      <c r="K1562" t="s">
        <v>1053</v>
      </c>
    </row>
    <row r="1563" spans="1:11" ht="15">
      <c r="A1563" t="s">
        <v>890</v>
      </c>
      <c r="B1563" t="s">
        <v>1054</v>
      </c>
      <c r="C1563">
        <v>5251</v>
      </c>
      <c r="D1563">
        <v>2</v>
      </c>
      <c r="E1563" t="s">
        <v>14</v>
      </c>
      <c r="F1563" t="s">
        <v>986</v>
      </c>
      <c r="G1563">
        <v>24.25</v>
      </c>
      <c r="H1563" t="s">
        <v>196</v>
      </c>
      <c r="I1563">
        <v>4</v>
      </c>
      <c r="J1563">
        <f>(G1563/100)*I1563</f>
        <v>0.97</v>
      </c>
      <c r="K1563" t="s">
        <v>1053</v>
      </c>
    </row>
    <row r="1564" spans="1:11" ht="15">
      <c r="A1564" t="s">
        <v>890</v>
      </c>
      <c r="B1564" t="s">
        <v>1055</v>
      </c>
      <c r="C1564">
        <v>5298</v>
      </c>
      <c r="D1564">
        <v>1</v>
      </c>
      <c r="E1564" t="s">
        <v>14</v>
      </c>
      <c r="F1564" t="s">
        <v>948</v>
      </c>
      <c r="G1564">
        <v>19</v>
      </c>
      <c r="H1564" t="s">
        <v>196</v>
      </c>
      <c r="I1564">
        <v>4</v>
      </c>
      <c r="J1564">
        <f>(G1564/100)*I1564</f>
        <v>0.76</v>
      </c>
      <c r="K1564" t="s">
        <v>1053</v>
      </c>
    </row>
    <row r="1565" spans="1:11" ht="15">
      <c r="A1565" t="s">
        <v>890</v>
      </c>
      <c r="B1565" t="s">
        <v>99</v>
      </c>
      <c r="C1565">
        <v>5175</v>
      </c>
      <c r="D1565">
        <v>1</v>
      </c>
      <c r="E1565" t="s">
        <v>14</v>
      </c>
      <c r="F1565" t="s">
        <v>920</v>
      </c>
      <c r="G1565">
        <v>9.5</v>
      </c>
      <c r="H1565" t="s">
        <v>196</v>
      </c>
      <c r="I1565">
        <v>4</v>
      </c>
      <c r="J1565" t="s">
        <v>533</v>
      </c>
      <c r="K1565" t="s">
        <v>1056</v>
      </c>
    </row>
    <row r="1566" spans="1:11" ht="15">
      <c r="A1566" t="s">
        <v>890</v>
      </c>
      <c r="B1566" t="s">
        <v>99</v>
      </c>
      <c r="C1566">
        <v>5185</v>
      </c>
      <c r="D1566">
        <v>2</v>
      </c>
      <c r="E1566" t="s">
        <v>14</v>
      </c>
      <c r="F1566" t="s">
        <v>920</v>
      </c>
      <c r="G1566">
        <v>15.75</v>
      </c>
      <c r="H1566" t="s">
        <v>196</v>
      </c>
      <c r="I1566">
        <v>4</v>
      </c>
      <c r="J1566">
        <f>(G1566/100)*I1566</f>
        <v>0.63</v>
      </c>
      <c r="K1566" t="s">
        <v>1056</v>
      </c>
    </row>
    <row r="1567" spans="1:11" ht="15">
      <c r="A1567" t="s">
        <v>890</v>
      </c>
      <c r="B1567" t="s">
        <v>463</v>
      </c>
      <c r="C1567">
        <v>5198</v>
      </c>
      <c r="D1567">
        <v>1</v>
      </c>
      <c r="E1567" t="s">
        <v>14</v>
      </c>
      <c r="F1567" t="s">
        <v>924</v>
      </c>
      <c r="G1567">
        <v>10</v>
      </c>
      <c r="H1567" t="s">
        <v>196</v>
      </c>
      <c r="I1567">
        <v>4</v>
      </c>
      <c r="J1567" t="s">
        <v>533</v>
      </c>
      <c r="K1567" t="s">
        <v>1057</v>
      </c>
    </row>
    <row r="1568" spans="1:11" ht="15">
      <c r="A1568" t="s">
        <v>890</v>
      </c>
      <c r="B1568" t="s">
        <v>463</v>
      </c>
      <c r="C1568">
        <v>5210</v>
      </c>
      <c r="D1568">
        <v>2</v>
      </c>
      <c r="E1568" t="s">
        <v>14</v>
      </c>
      <c r="F1568" t="s">
        <v>924</v>
      </c>
      <c r="G1568">
        <v>23.25</v>
      </c>
      <c r="H1568" t="s">
        <v>196</v>
      </c>
      <c r="I1568">
        <v>4</v>
      </c>
      <c r="J1568">
        <f>(G1568/100)*I1568</f>
        <v>0.93</v>
      </c>
      <c r="K1568" t="s">
        <v>1057</v>
      </c>
    </row>
    <row r="1569" spans="1:11" ht="15">
      <c r="A1569" t="s">
        <v>890</v>
      </c>
      <c r="B1569" t="s">
        <v>462</v>
      </c>
      <c r="C1569">
        <v>5221</v>
      </c>
      <c r="D1569">
        <v>1</v>
      </c>
      <c r="E1569" t="s">
        <v>14</v>
      </c>
      <c r="F1569" t="s">
        <v>918</v>
      </c>
      <c r="G1569">
        <v>45</v>
      </c>
      <c r="H1569" t="s">
        <v>196</v>
      </c>
      <c r="I1569">
        <v>4</v>
      </c>
      <c r="J1569">
        <f>(G1569/100)*I1569</f>
        <v>1.8</v>
      </c>
      <c r="K1569" t="s">
        <v>1058</v>
      </c>
    </row>
    <row r="1570" spans="1:11" ht="15">
      <c r="A1570" t="s">
        <v>890</v>
      </c>
      <c r="B1570" t="s">
        <v>461</v>
      </c>
      <c r="C1570">
        <v>5260</v>
      </c>
      <c r="D1570">
        <v>1</v>
      </c>
      <c r="E1570" t="s">
        <v>14</v>
      </c>
      <c r="F1570" t="s">
        <v>988</v>
      </c>
      <c r="G1570">
        <v>60</v>
      </c>
      <c r="H1570" t="s">
        <v>196</v>
      </c>
      <c r="I1570">
        <v>4</v>
      </c>
      <c r="J1570" t="s">
        <v>533</v>
      </c>
      <c r="K1570" t="s">
        <v>1058</v>
      </c>
    </row>
    <row r="1571" spans="1:11" ht="15">
      <c r="A1571" t="s">
        <v>890</v>
      </c>
      <c r="B1571" t="s">
        <v>461</v>
      </c>
      <c r="C1571">
        <v>5404</v>
      </c>
      <c r="D1571">
        <v>2</v>
      </c>
      <c r="E1571" t="s">
        <v>29</v>
      </c>
      <c r="F1571" t="s">
        <v>1059</v>
      </c>
      <c r="G1571">
        <v>1.5</v>
      </c>
      <c r="H1571" t="s">
        <v>1060</v>
      </c>
      <c r="I1571">
        <f>8*1.2</f>
        <v>9.6</v>
      </c>
      <c r="J1571">
        <f>(G1571/100)*I1571</f>
        <v>0.144</v>
      </c>
      <c r="K1571" t="s">
        <v>1061</v>
      </c>
    </row>
    <row r="1572" spans="1:11" ht="15">
      <c r="A1572" t="s">
        <v>890</v>
      </c>
      <c r="B1572" t="s">
        <v>476</v>
      </c>
      <c r="C1572">
        <v>5244</v>
      </c>
      <c r="D1572">
        <v>1</v>
      </c>
      <c r="E1572" t="s">
        <v>14</v>
      </c>
      <c r="F1572" t="s">
        <v>927</v>
      </c>
      <c r="G1572">
        <v>96.5</v>
      </c>
      <c r="H1572" t="s">
        <v>196</v>
      </c>
      <c r="I1572">
        <v>4</v>
      </c>
      <c r="J1572">
        <f>(G1572/100)*I1572</f>
        <v>3.86</v>
      </c>
      <c r="K1572" t="s">
        <v>1062</v>
      </c>
    </row>
    <row r="1573" spans="1:11" ht="15">
      <c r="A1573" t="s">
        <v>890</v>
      </c>
      <c r="B1573" t="s">
        <v>690</v>
      </c>
      <c r="C1573">
        <v>5309</v>
      </c>
      <c r="D1573">
        <v>1</v>
      </c>
      <c r="E1573" t="s">
        <v>14</v>
      </c>
      <c r="F1573" t="s">
        <v>948</v>
      </c>
      <c r="G1573">
        <v>85</v>
      </c>
      <c r="H1573" t="s">
        <v>196</v>
      </c>
      <c r="I1573">
        <v>4</v>
      </c>
      <c r="J1573" t="s">
        <v>533</v>
      </c>
      <c r="K1573" t="s">
        <v>1062</v>
      </c>
    </row>
    <row r="1574" spans="1:11" ht="15">
      <c r="A1574" t="s">
        <v>890</v>
      </c>
      <c r="B1574" t="s">
        <v>690</v>
      </c>
      <c r="C1574">
        <v>5328</v>
      </c>
      <c r="D1574">
        <v>2</v>
      </c>
      <c r="E1574" t="s">
        <v>14</v>
      </c>
      <c r="F1574" t="s">
        <v>949</v>
      </c>
      <c r="G1574">
        <v>115</v>
      </c>
      <c r="H1574" t="s">
        <v>717</v>
      </c>
      <c r="I1574">
        <v>4</v>
      </c>
      <c r="J1574">
        <f>(G1574/100)*I1574</f>
        <v>4.6</v>
      </c>
      <c r="K1574" t="s">
        <v>1062</v>
      </c>
    </row>
    <row r="1575" spans="1:11" ht="15">
      <c r="A1575" t="s">
        <v>890</v>
      </c>
      <c r="B1575" t="s">
        <v>691</v>
      </c>
      <c r="C1575">
        <v>5246</v>
      </c>
      <c r="D1575">
        <v>1</v>
      </c>
      <c r="E1575" t="s">
        <v>14</v>
      </c>
      <c r="F1575" t="s">
        <v>927</v>
      </c>
      <c r="G1575">
        <v>30</v>
      </c>
      <c r="H1575" t="s">
        <v>196</v>
      </c>
      <c r="I1575">
        <v>4</v>
      </c>
      <c r="J1575" t="s">
        <v>533</v>
      </c>
      <c r="K1575" t="s">
        <v>1062</v>
      </c>
    </row>
    <row r="1576" spans="1:11" ht="15">
      <c r="A1576" t="s">
        <v>890</v>
      </c>
      <c r="B1576" t="s">
        <v>691</v>
      </c>
      <c r="C1576">
        <v>5261</v>
      </c>
      <c r="D1576">
        <v>2</v>
      </c>
      <c r="E1576" t="s">
        <v>14</v>
      </c>
      <c r="F1576" t="s">
        <v>988</v>
      </c>
      <c r="G1576">
        <v>130</v>
      </c>
      <c r="H1576" t="s">
        <v>196</v>
      </c>
      <c r="I1576">
        <v>4</v>
      </c>
      <c r="J1576">
        <f>(G1576/100)*I1576</f>
        <v>5.2</v>
      </c>
      <c r="K1576" t="s">
        <v>1062</v>
      </c>
    </row>
    <row r="1577" spans="1:11" ht="15">
      <c r="A1577" t="s">
        <v>890</v>
      </c>
      <c r="B1577" t="s">
        <v>692</v>
      </c>
      <c r="C1577">
        <v>5371</v>
      </c>
      <c r="D1577">
        <v>1</v>
      </c>
      <c r="E1577" t="s">
        <v>14</v>
      </c>
      <c r="F1577" t="s">
        <v>41</v>
      </c>
      <c r="G1577">
        <v>70</v>
      </c>
      <c r="H1577" t="s">
        <v>717</v>
      </c>
      <c r="I1577">
        <v>4</v>
      </c>
      <c r="J1577" t="s">
        <v>533</v>
      </c>
      <c r="K1577" t="s">
        <v>1062</v>
      </c>
    </row>
    <row r="1578" spans="1:11" ht="15">
      <c r="A1578" t="s">
        <v>890</v>
      </c>
      <c r="B1578" t="s">
        <v>692</v>
      </c>
      <c r="C1578">
        <v>5383</v>
      </c>
      <c r="D1578">
        <v>2</v>
      </c>
      <c r="E1578" t="s">
        <v>14</v>
      </c>
      <c r="F1578" t="s">
        <v>41</v>
      </c>
      <c r="G1578">
        <v>128.75</v>
      </c>
      <c r="H1578" t="s">
        <v>717</v>
      </c>
      <c r="I1578">
        <v>4</v>
      </c>
      <c r="J1578">
        <f>(G1578/100)*I1578</f>
        <v>5.15</v>
      </c>
      <c r="K1578" t="s">
        <v>1062</v>
      </c>
    </row>
    <row r="1579" spans="1:11" ht="15">
      <c r="A1579" t="s">
        <v>890</v>
      </c>
      <c r="B1579" t="s">
        <v>1063</v>
      </c>
      <c r="C1579">
        <v>5259</v>
      </c>
      <c r="D1579">
        <v>1</v>
      </c>
      <c r="E1579" t="s">
        <v>14</v>
      </c>
      <c r="F1579" t="s">
        <v>988</v>
      </c>
      <c r="G1579">
        <v>73.75</v>
      </c>
      <c r="H1579" t="s">
        <v>196</v>
      </c>
      <c r="I1579">
        <v>4</v>
      </c>
      <c r="J1579" t="s">
        <v>533</v>
      </c>
      <c r="K1579" t="s">
        <v>1053</v>
      </c>
    </row>
    <row r="1580" spans="1:11" ht="15">
      <c r="A1580" t="s">
        <v>890</v>
      </c>
      <c r="B1580" t="s">
        <v>1063</v>
      </c>
      <c r="C1580">
        <v>5278</v>
      </c>
      <c r="D1580">
        <v>2</v>
      </c>
      <c r="E1580" t="s">
        <v>14</v>
      </c>
      <c r="F1580" t="s">
        <v>946</v>
      </c>
      <c r="G1580">
        <v>110.75</v>
      </c>
      <c r="H1580" t="s">
        <v>196</v>
      </c>
      <c r="I1580">
        <v>4</v>
      </c>
      <c r="J1580">
        <f>(G1580/100)*I1580</f>
        <v>4.43</v>
      </c>
      <c r="K1580" t="s">
        <v>1053</v>
      </c>
    </row>
    <row r="1581" spans="1:11" ht="15">
      <c r="A1581" t="s">
        <v>890</v>
      </c>
      <c r="B1581" t="s">
        <v>1064</v>
      </c>
      <c r="C1581">
        <v>5310</v>
      </c>
      <c r="D1581">
        <v>2</v>
      </c>
      <c r="E1581" t="s">
        <v>14</v>
      </c>
      <c r="F1581" t="s">
        <v>948</v>
      </c>
      <c r="G1581">
        <v>55</v>
      </c>
      <c r="H1581" t="s">
        <v>196</v>
      </c>
      <c r="I1581">
        <v>4</v>
      </c>
      <c r="J1581" t="s">
        <v>533</v>
      </c>
      <c r="K1581" t="s">
        <v>1053</v>
      </c>
    </row>
    <row r="1582" spans="1:11" ht="15">
      <c r="A1582" t="s">
        <v>890</v>
      </c>
      <c r="B1582" t="s">
        <v>1064</v>
      </c>
      <c r="C1582">
        <v>5323</v>
      </c>
      <c r="D1582">
        <v>2</v>
      </c>
      <c r="E1582" t="s">
        <v>14</v>
      </c>
      <c r="F1582" t="s">
        <v>949</v>
      </c>
      <c r="G1582">
        <v>90</v>
      </c>
      <c r="H1582" t="s">
        <v>196</v>
      </c>
      <c r="I1582">
        <v>4</v>
      </c>
      <c r="J1582">
        <f>(G1582/100)*I1582</f>
        <v>3.6</v>
      </c>
      <c r="K1582" t="s">
        <v>1053</v>
      </c>
    </row>
    <row r="1583" spans="1:11" ht="15">
      <c r="A1583" t="s">
        <v>890</v>
      </c>
      <c r="B1583" t="s">
        <v>1065</v>
      </c>
      <c r="C1583">
        <v>5232</v>
      </c>
      <c r="D1583">
        <v>1</v>
      </c>
      <c r="E1583" t="s">
        <v>14</v>
      </c>
      <c r="F1583" t="s">
        <v>918</v>
      </c>
      <c r="G1583">
        <v>10</v>
      </c>
      <c r="H1583" t="s">
        <v>196</v>
      </c>
      <c r="I1583">
        <v>4</v>
      </c>
      <c r="J1583" t="s">
        <v>533</v>
      </c>
      <c r="K1583" t="s">
        <v>1053</v>
      </c>
    </row>
    <row r="1584" spans="1:11" ht="15">
      <c r="A1584" t="s">
        <v>890</v>
      </c>
      <c r="B1584" t="s">
        <v>1065</v>
      </c>
      <c r="C1584">
        <v>5279</v>
      </c>
      <c r="D1584">
        <v>2</v>
      </c>
      <c r="E1584" t="s">
        <v>14</v>
      </c>
      <c r="F1584" t="s">
        <v>946</v>
      </c>
      <c r="G1584">
        <v>34.5</v>
      </c>
      <c r="H1584" t="s">
        <v>196</v>
      </c>
      <c r="I1584">
        <v>4</v>
      </c>
      <c r="J1584">
        <f>(G1584/100)*I1584</f>
        <v>1.38</v>
      </c>
      <c r="K1584" t="s">
        <v>1053</v>
      </c>
    </row>
    <row r="1585" spans="1:11" ht="15">
      <c r="A1585" t="s">
        <v>890</v>
      </c>
      <c r="B1585" t="s">
        <v>1066</v>
      </c>
      <c r="C1585">
        <v>5343</v>
      </c>
      <c r="D1585">
        <v>1</v>
      </c>
      <c r="E1585" t="s">
        <v>14</v>
      </c>
      <c r="F1585" t="s">
        <v>953</v>
      </c>
      <c r="G1585">
        <v>16.5</v>
      </c>
      <c r="H1585" t="s">
        <v>196</v>
      </c>
      <c r="I1585">
        <v>4</v>
      </c>
      <c r="J1585">
        <f>(G1585/100)*I1585</f>
        <v>0.66</v>
      </c>
      <c r="K1585" t="s">
        <v>1053</v>
      </c>
    </row>
    <row r="1586" spans="1:11" ht="15">
      <c r="A1586" t="s">
        <v>890</v>
      </c>
      <c r="B1586" t="s">
        <v>18</v>
      </c>
      <c r="C1586">
        <v>5102</v>
      </c>
      <c r="D1586">
        <v>1</v>
      </c>
      <c r="E1586" t="s">
        <v>14</v>
      </c>
      <c r="F1586" t="s">
        <v>898</v>
      </c>
      <c r="G1586">
        <v>10</v>
      </c>
      <c r="H1586" t="s">
        <v>196</v>
      </c>
      <c r="I1586">
        <v>4</v>
      </c>
      <c r="J1586" t="s">
        <v>533</v>
      </c>
      <c r="K1586" t="s">
        <v>1056</v>
      </c>
    </row>
    <row r="1587" spans="1:11" ht="15">
      <c r="A1587" t="s">
        <v>890</v>
      </c>
      <c r="B1587" t="s">
        <v>18</v>
      </c>
      <c r="C1587">
        <v>5108</v>
      </c>
      <c r="D1587">
        <v>2</v>
      </c>
      <c r="E1587" t="s">
        <v>14</v>
      </c>
      <c r="F1587" t="s">
        <v>900</v>
      </c>
      <c r="G1587">
        <v>13.75</v>
      </c>
      <c r="H1587" t="s">
        <v>196</v>
      </c>
      <c r="I1587">
        <v>4</v>
      </c>
      <c r="J1587">
        <f>(G1587/100)*I1587</f>
        <v>0.55</v>
      </c>
      <c r="K1587" t="s">
        <v>1067</v>
      </c>
    </row>
    <row r="1588" spans="1:11" ht="15">
      <c r="A1588" t="s">
        <v>890</v>
      </c>
      <c r="B1588" t="s">
        <v>18</v>
      </c>
      <c r="C1588">
        <v>5117</v>
      </c>
      <c r="D1588">
        <v>2</v>
      </c>
      <c r="E1588" t="s">
        <v>14</v>
      </c>
      <c r="F1588" t="s">
        <v>900</v>
      </c>
      <c r="G1588" t="s">
        <v>533</v>
      </c>
      <c r="H1588" t="s">
        <v>533</v>
      </c>
      <c r="I1588" t="s">
        <v>43</v>
      </c>
      <c r="J1588" t="s">
        <v>43</v>
      </c>
      <c r="K1588" t="s">
        <v>987</v>
      </c>
    </row>
    <row r="1589" spans="1:11" ht="15">
      <c r="A1589" t="s">
        <v>890</v>
      </c>
      <c r="B1589" t="s">
        <v>81</v>
      </c>
      <c r="C1589">
        <v>5118</v>
      </c>
      <c r="D1589">
        <v>1</v>
      </c>
      <c r="E1589" t="s">
        <v>14</v>
      </c>
      <c r="F1589" t="s">
        <v>900</v>
      </c>
      <c r="G1589">
        <v>10</v>
      </c>
      <c r="H1589" t="s">
        <v>196</v>
      </c>
      <c r="I1589">
        <v>4</v>
      </c>
      <c r="J1589" t="s">
        <v>533</v>
      </c>
      <c r="K1589" t="s">
        <v>1057</v>
      </c>
    </row>
    <row r="1590" spans="1:11" ht="15">
      <c r="A1590" t="s">
        <v>890</v>
      </c>
      <c r="B1590" t="s">
        <v>81</v>
      </c>
      <c r="C1590">
        <v>5125</v>
      </c>
      <c r="D1590">
        <v>2</v>
      </c>
      <c r="E1590" t="s">
        <v>14</v>
      </c>
      <c r="F1590" t="s">
        <v>903</v>
      </c>
      <c r="G1590">
        <v>16.5</v>
      </c>
      <c r="H1590" t="s">
        <v>196</v>
      </c>
      <c r="I1590">
        <v>4</v>
      </c>
      <c r="J1590">
        <f>(G1590/100)*I1590</f>
        <v>0.66</v>
      </c>
      <c r="K1590" t="s">
        <v>1057</v>
      </c>
    </row>
    <row r="1591" spans="1:11" ht="15">
      <c r="A1591" t="s">
        <v>890</v>
      </c>
      <c r="B1591" t="s">
        <v>65</v>
      </c>
      <c r="C1591">
        <v>5132</v>
      </c>
      <c r="D1591">
        <v>1</v>
      </c>
      <c r="E1591" t="s">
        <v>14</v>
      </c>
      <c r="F1591" t="s">
        <v>903</v>
      </c>
      <c r="G1591">
        <v>10</v>
      </c>
      <c r="H1591" t="s">
        <v>196</v>
      </c>
      <c r="I1591">
        <v>4</v>
      </c>
      <c r="J1591" t="s">
        <v>533</v>
      </c>
      <c r="K1591" t="s">
        <v>1057</v>
      </c>
    </row>
    <row r="1592" spans="1:11" ht="15">
      <c r="A1592" t="s">
        <v>890</v>
      </c>
      <c r="B1592" t="s">
        <v>65</v>
      </c>
      <c r="C1592">
        <v>5139</v>
      </c>
      <c r="D1592">
        <v>2</v>
      </c>
      <c r="E1592" t="s">
        <v>14</v>
      </c>
      <c r="F1592" t="s">
        <v>910</v>
      </c>
      <c r="G1592">
        <v>27.75</v>
      </c>
      <c r="H1592" t="s">
        <v>196</v>
      </c>
      <c r="I1592">
        <v>4</v>
      </c>
      <c r="J1592">
        <f>(G1592/100)*I1592</f>
        <v>1.11</v>
      </c>
      <c r="K1592" t="s">
        <v>1057</v>
      </c>
    </row>
    <row r="1593" spans="1:11" ht="15">
      <c r="A1593" t="s">
        <v>890</v>
      </c>
      <c r="B1593" t="s">
        <v>23</v>
      </c>
      <c r="C1593">
        <v>5146</v>
      </c>
      <c r="D1593">
        <v>1</v>
      </c>
      <c r="E1593" t="s">
        <v>14</v>
      </c>
      <c r="F1593" t="s">
        <v>910</v>
      </c>
      <c r="G1593">
        <v>10</v>
      </c>
      <c r="H1593" t="s">
        <v>196</v>
      </c>
      <c r="I1593">
        <v>4</v>
      </c>
      <c r="J1593" t="s">
        <v>533</v>
      </c>
      <c r="K1593" t="s">
        <v>1068</v>
      </c>
    </row>
    <row r="1594" spans="1:11" ht="15">
      <c r="A1594" t="s">
        <v>890</v>
      </c>
      <c r="B1594" t="s">
        <v>23</v>
      </c>
      <c r="C1594">
        <v>5148</v>
      </c>
      <c r="D1594">
        <v>2</v>
      </c>
      <c r="E1594" t="s">
        <v>14</v>
      </c>
      <c r="F1594" t="s">
        <v>910</v>
      </c>
      <c r="G1594">
        <v>61.25</v>
      </c>
      <c r="H1594" t="s">
        <v>196</v>
      </c>
      <c r="I1594">
        <v>4</v>
      </c>
      <c r="J1594">
        <f>(G1594/100)*I1594</f>
        <v>2.45</v>
      </c>
      <c r="K1594" t="s">
        <v>1025</v>
      </c>
    </row>
    <row r="1595" spans="1:11" ht="15">
      <c r="A1595" t="s">
        <v>890</v>
      </c>
      <c r="B1595" t="s">
        <v>457</v>
      </c>
      <c r="C1595">
        <v>5226</v>
      </c>
      <c r="D1595">
        <v>1</v>
      </c>
      <c r="E1595" t="s">
        <v>14</v>
      </c>
      <c r="F1595" t="s">
        <v>918</v>
      </c>
      <c r="G1595" t="s">
        <v>1069</v>
      </c>
      <c r="H1595" t="s">
        <v>196</v>
      </c>
      <c r="I1595">
        <v>4</v>
      </c>
      <c r="J1595" t="s">
        <v>533</v>
      </c>
      <c r="K1595" t="s">
        <v>1027</v>
      </c>
    </row>
    <row r="1596" spans="1:11" ht="15">
      <c r="A1596" t="s">
        <v>890</v>
      </c>
      <c r="B1596" t="s">
        <v>457</v>
      </c>
      <c r="C1596">
        <v>5402</v>
      </c>
      <c r="D1596">
        <v>2</v>
      </c>
      <c r="E1596" t="s">
        <v>29</v>
      </c>
      <c r="F1596" t="s">
        <v>115</v>
      </c>
      <c r="G1596" t="s">
        <v>533</v>
      </c>
      <c r="H1596" t="s">
        <v>533</v>
      </c>
      <c r="J1596" t="s">
        <v>533</v>
      </c>
      <c r="K1596" t="s">
        <v>1070</v>
      </c>
    </row>
    <row r="1597" spans="1:11" ht="15">
      <c r="A1597" t="s">
        <v>890</v>
      </c>
      <c r="B1597" t="s">
        <v>477</v>
      </c>
      <c r="C1597">
        <v>5101</v>
      </c>
      <c r="D1597" t="s">
        <v>938</v>
      </c>
      <c r="E1597" t="s">
        <v>14</v>
      </c>
      <c r="F1597" t="s">
        <v>939</v>
      </c>
      <c r="G1597" t="s">
        <v>533</v>
      </c>
      <c r="H1597" t="s">
        <v>533</v>
      </c>
      <c r="I1597" t="s">
        <v>43</v>
      </c>
      <c r="J1597" t="s">
        <v>43</v>
      </c>
      <c r="K1597" t="s">
        <v>1071</v>
      </c>
    </row>
    <row r="1598" spans="1:11" ht="15">
      <c r="A1598" t="s">
        <v>890</v>
      </c>
      <c r="B1598" t="s">
        <v>478</v>
      </c>
      <c r="C1598">
        <v>5338</v>
      </c>
      <c r="D1598">
        <v>1</v>
      </c>
      <c r="E1598" t="s">
        <v>14</v>
      </c>
      <c r="F1598" t="s">
        <v>953</v>
      </c>
      <c r="G1598">
        <v>185</v>
      </c>
      <c r="H1598" t="s">
        <v>196</v>
      </c>
      <c r="I1598">
        <v>4</v>
      </c>
      <c r="J1598" t="s">
        <v>533</v>
      </c>
      <c r="K1598" t="s">
        <v>1072</v>
      </c>
    </row>
    <row r="1599" spans="1:11" ht="15">
      <c r="A1599" t="s">
        <v>890</v>
      </c>
      <c r="B1599" t="s">
        <v>478</v>
      </c>
      <c r="C1599">
        <v>5346</v>
      </c>
      <c r="D1599">
        <v>2</v>
      </c>
      <c r="E1599" t="s">
        <v>14</v>
      </c>
      <c r="F1599" t="s">
        <v>953</v>
      </c>
      <c r="G1599">
        <v>98.75</v>
      </c>
      <c r="H1599" t="s">
        <v>717</v>
      </c>
      <c r="I1599">
        <v>4</v>
      </c>
      <c r="J1599">
        <f>(G1599/100)*I1599</f>
        <v>3.95</v>
      </c>
      <c r="K1599" t="s">
        <v>1072</v>
      </c>
    </row>
    <row r="1600" spans="1:11" ht="15">
      <c r="A1600" t="s">
        <v>890</v>
      </c>
      <c r="B1600" t="s">
        <v>693</v>
      </c>
      <c r="C1600">
        <v>5272</v>
      </c>
      <c r="D1600">
        <v>1</v>
      </c>
      <c r="E1600" t="s">
        <v>14</v>
      </c>
      <c r="F1600" t="s">
        <v>946</v>
      </c>
      <c r="G1600">
        <v>10</v>
      </c>
      <c r="H1600" t="s">
        <v>196</v>
      </c>
      <c r="I1600">
        <v>4</v>
      </c>
      <c r="J1600" t="s">
        <v>533</v>
      </c>
      <c r="K1600" t="s">
        <v>1072</v>
      </c>
    </row>
    <row r="1601" spans="1:11" ht="15">
      <c r="A1601" t="s">
        <v>890</v>
      </c>
      <c r="B1601" t="s">
        <v>693</v>
      </c>
      <c r="C1601">
        <v>5291</v>
      </c>
      <c r="D1601">
        <v>2</v>
      </c>
      <c r="E1601" t="s">
        <v>14</v>
      </c>
      <c r="F1601" t="s">
        <v>947</v>
      </c>
      <c r="G1601">
        <v>208</v>
      </c>
      <c r="H1601" t="s">
        <v>196</v>
      </c>
      <c r="I1601">
        <v>4</v>
      </c>
      <c r="J1601">
        <f>(G1601/100)*I1601</f>
        <v>8.32</v>
      </c>
      <c r="K1601" t="s">
        <v>1072</v>
      </c>
    </row>
    <row r="1602" spans="1:11" ht="15">
      <c r="A1602" t="s">
        <v>890</v>
      </c>
      <c r="B1602" t="s">
        <v>694</v>
      </c>
      <c r="C1602">
        <v>5388</v>
      </c>
      <c r="D1602">
        <v>1</v>
      </c>
      <c r="E1602" t="s">
        <v>14</v>
      </c>
      <c r="F1602" t="s">
        <v>68</v>
      </c>
      <c r="G1602">
        <v>130</v>
      </c>
      <c r="H1602" t="s">
        <v>196</v>
      </c>
      <c r="I1602">
        <v>4</v>
      </c>
      <c r="J1602" t="s">
        <v>533</v>
      </c>
      <c r="K1602" t="s">
        <v>1073</v>
      </c>
    </row>
    <row r="1603" spans="1:11" ht="15">
      <c r="A1603" t="s">
        <v>890</v>
      </c>
      <c r="B1603" t="s">
        <v>694</v>
      </c>
      <c r="C1603">
        <v>5389</v>
      </c>
      <c r="D1603">
        <v>2</v>
      </c>
      <c r="E1603" t="s">
        <v>14</v>
      </c>
      <c r="F1603" t="s">
        <v>68</v>
      </c>
      <c r="G1603">
        <v>146.6</v>
      </c>
      <c r="H1603" t="s">
        <v>196</v>
      </c>
      <c r="I1603">
        <v>4</v>
      </c>
      <c r="J1603">
        <f>(G1603/100)*I1603</f>
        <v>5.864</v>
      </c>
      <c r="K1603" t="s">
        <v>1072</v>
      </c>
    </row>
    <row r="1604" spans="1:11" ht="15">
      <c r="A1604" t="s">
        <v>890</v>
      </c>
      <c r="B1604" t="s">
        <v>695</v>
      </c>
      <c r="C1604">
        <v>5293</v>
      </c>
      <c r="D1604">
        <v>1</v>
      </c>
      <c r="E1604" t="s">
        <v>14</v>
      </c>
      <c r="F1604" t="s">
        <v>947</v>
      </c>
      <c r="G1604">
        <v>93</v>
      </c>
      <c r="H1604" t="s">
        <v>196</v>
      </c>
      <c r="I1604">
        <v>4</v>
      </c>
      <c r="J1604" t="s">
        <v>533</v>
      </c>
      <c r="K1604" t="s">
        <v>1053</v>
      </c>
    </row>
    <row r="1605" spans="1:11" ht="15">
      <c r="A1605" t="s">
        <v>890</v>
      </c>
      <c r="B1605" t="s">
        <v>695</v>
      </c>
      <c r="C1605">
        <v>5329</v>
      </c>
      <c r="D1605">
        <v>2</v>
      </c>
      <c r="E1605" t="s">
        <v>14</v>
      </c>
      <c r="F1605" t="s">
        <v>949</v>
      </c>
      <c r="G1605">
        <v>105</v>
      </c>
      <c r="H1605" t="s">
        <v>717</v>
      </c>
      <c r="I1605">
        <v>4</v>
      </c>
      <c r="J1605">
        <f>(G1605/100)*I1605</f>
        <v>4.2</v>
      </c>
      <c r="K1605" t="s">
        <v>1053</v>
      </c>
    </row>
    <row r="1606" spans="1:11" ht="15">
      <c r="A1606" t="s">
        <v>890</v>
      </c>
      <c r="B1606" t="s">
        <v>696</v>
      </c>
      <c r="C1606">
        <v>5319</v>
      </c>
      <c r="D1606">
        <v>1</v>
      </c>
      <c r="E1606" t="s">
        <v>14</v>
      </c>
      <c r="F1606" t="s">
        <v>949</v>
      </c>
      <c r="G1606">
        <v>95</v>
      </c>
      <c r="H1606" t="s">
        <v>196</v>
      </c>
      <c r="I1606">
        <v>4</v>
      </c>
      <c r="J1606" t="s">
        <v>533</v>
      </c>
      <c r="K1606" t="s">
        <v>1053</v>
      </c>
    </row>
    <row r="1607" spans="1:11" ht="15">
      <c r="A1607" t="s">
        <v>890</v>
      </c>
      <c r="B1607" t="s">
        <v>696</v>
      </c>
      <c r="C1607">
        <v>5362</v>
      </c>
      <c r="D1607">
        <v>2</v>
      </c>
      <c r="E1607" t="s">
        <v>14</v>
      </c>
      <c r="F1607" t="s">
        <v>15</v>
      </c>
      <c r="G1607">
        <v>158.5</v>
      </c>
      <c r="H1607" t="s">
        <v>196</v>
      </c>
      <c r="I1607">
        <v>4</v>
      </c>
      <c r="J1607">
        <f>(G1607/100)*I1607</f>
        <v>6.34</v>
      </c>
      <c r="K1607" t="s">
        <v>1053</v>
      </c>
    </row>
    <row r="1608" spans="1:11" ht="15">
      <c r="A1608" t="s">
        <v>890</v>
      </c>
      <c r="B1608" t="s">
        <v>696</v>
      </c>
      <c r="C1608">
        <v>5366</v>
      </c>
      <c r="D1608">
        <v>2</v>
      </c>
      <c r="E1608" t="s">
        <v>14</v>
      </c>
      <c r="F1608" t="s">
        <v>15</v>
      </c>
      <c r="G1608" t="s">
        <v>1069</v>
      </c>
      <c r="H1608" t="s">
        <v>196</v>
      </c>
      <c r="I1608">
        <v>4</v>
      </c>
      <c r="J1608" t="s">
        <v>533</v>
      </c>
      <c r="K1608" t="s">
        <v>1053</v>
      </c>
    </row>
    <row r="1609" spans="1:11" ht="15">
      <c r="A1609" t="s">
        <v>890</v>
      </c>
      <c r="B1609" t="s">
        <v>1074</v>
      </c>
      <c r="C1609">
        <v>5294</v>
      </c>
      <c r="D1609">
        <v>1</v>
      </c>
      <c r="E1609" t="s">
        <v>14</v>
      </c>
      <c r="F1609" t="s">
        <v>947</v>
      </c>
      <c r="G1609">
        <v>95</v>
      </c>
      <c r="H1609" t="s">
        <v>196</v>
      </c>
      <c r="I1609">
        <v>4</v>
      </c>
      <c r="J1609">
        <f>(G1609/100)*I1609</f>
        <v>3.8</v>
      </c>
      <c r="K1609" t="s">
        <v>1053</v>
      </c>
    </row>
    <row r="1610" spans="1:11" ht="15">
      <c r="A1610" t="s">
        <v>890</v>
      </c>
      <c r="B1610" t="s">
        <v>1075</v>
      </c>
      <c r="C1610">
        <v>5357</v>
      </c>
      <c r="D1610">
        <v>1</v>
      </c>
      <c r="E1610" t="s">
        <v>14</v>
      </c>
      <c r="F1610" t="s">
        <v>956</v>
      </c>
      <c r="G1610">
        <v>43.75</v>
      </c>
      <c r="H1610" t="s">
        <v>196</v>
      </c>
      <c r="I1610">
        <v>4</v>
      </c>
      <c r="J1610">
        <f>(G1610/100)*I1610</f>
        <v>1.75</v>
      </c>
      <c r="K1610" t="s">
        <v>1053</v>
      </c>
    </row>
    <row r="1611" spans="1:11" ht="15">
      <c r="A1611" t="s">
        <v>890</v>
      </c>
      <c r="B1611" t="s">
        <v>91</v>
      </c>
      <c r="C1611">
        <v>5174</v>
      </c>
      <c r="D1611">
        <v>1</v>
      </c>
      <c r="E1611" t="s">
        <v>14</v>
      </c>
      <c r="F1611" t="s">
        <v>920</v>
      </c>
      <c r="G1611">
        <v>10</v>
      </c>
      <c r="H1611" t="s">
        <v>196</v>
      </c>
      <c r="I1611">
        <v>4</v>
      </c>
      <c r="J1611" t="s">
        <v>533</v>
      </c>
      <c r="K1611" t="s">
        <v>1076</v>
      </c>
    </row>
    <row r="1612" spans="1:11" ht="15">
      <c r="A1612" t="s">
        <v>890</v>
      </c>
      <c r="B1612" t="s">
        <v>91</v>
      </c>
      <c r="C1612">
        <v>5184</v>
      </c>
      <c r="D1612">
        <v>2</v>
      </c>
      <c r="E1612" t="s">
        <v>14</v>
      </c>
      <c r="F1612" t="s">
        <v>920</v>
      </c>
      <c r="G1612">
        <v>18</v>
      </c>
      <c r="H1612" t="s">
        <v>196</v>
      </c>
      <c r="I1612">
        <v>4</v>
      </c>
      <c r="J1612">
        <f>(G1612/100)*I1612</f>
        <v>0.72</v>
      </c>
      <c r="K1612" t="s">
        <v>1076</v>
      </c>
    </row>
    <row r="1613" spans="1:11" ht="15">
      <c r="A1613" t="s">
        <v>890</v>
      </c>
      <c r="B1613" t="s">
        <v>111</v>
      </c>
      <c r="C1613">
        <v>5188</v>
      </c>
      <c r="D1613">
        <v>1</v>
      </c>
      <c r="E1613" t="s">
        <v>14</v>
      </c>
      <c r="F1613" t="s">
        <v>922</v>
      </c>
      <c r="G1613">
        <v>10</v>
      </c>
      <c r="H1613" t="s">
        <v>196</v>
      </c>
      <c r="I1613">
        <v>4</v>
      </c>
      <c r="J1613" t="s">
        <v>533</v>
      </c>
      <c r="K1613" t="s">
        <v>1056</v>
      </c>
    </row>
    <row r="1614" spans="1:11" ht="15">
      <c r="A1614" t="s">
        <v>890</v>
      </c>
      <c r="B1614" t="s">
        <v>111</v>
      </c>
      <c r="C1614">
        <v>5196</v>
      </c>
      <c r="D1614">
        <v>2</v>
      </c>
      <c r="E1614" t="s">
        <v>14</v>
      </c>
      <c r="F1614" t="s">
        <v>924</v>
      </c>
      <c r="G1614">
        <v>20</v>
      </c>
      <c r="H1614" t="s">
        <v>196</v>
      </c>
      <c r="I1614">
        <v>4</v>
      </c>
      <c r="J1614">
        <f>(G1614/100)*I1614</f>
        <v>0.8</v>
      </c>
      <c r="K1614" t="s">
        <v>1056</v>
      </c>
    </row>
    <row r="1615" spans="1:11" ht="15">
      <c r="A1615" t="s">
        <v>890</v>
      </c>
      <c r="B1615" t="s">
        <v>117</v>
      </c>
      <c r="C1615">
        <v>5187</v>
      </c>
      <c r="D1615">
        <v>1</v>
      </c>
      <c r="E1615" t="s">
        <v>14</v>
      </c>
      <c r="F1615" t="s">
        <v>920</v>
      </c>
      <c r="G1615">
        <v>22.5</v>
      </c>
      <c r="H1615" t="s">
        <v>196</v>
      </c>
      <c r="I1615">
        <v>4</v>
      </c>
      <c r="J1615" t="s">
        <v>533</v>
      </c>
      <c r="K1615" t="s">
        <v>1056</v>
      </c>
    </row>
    <row r="1616" spans="1:11" ht="15">
      <c r="A1616" t="s">
        <v>890</v>
      </c>
      <c r="B1616" t="s">
        <v>117</v>
      </c>
      <c r="C1616">
        <v>5197</v>
      </c>
      <c r="D1616">
        <v>2</v>
      </c>
      <c r="E1616" t="s">
        <v>14</v>
      </c>
      <c r="F1616" t="s">
        <v>924</v>
      </c>
      <c r="G1616">
        <v>52.5</v>
      </c>
      <c r="H1616" t="s">
        <v>196</v>
      </c>
      <c r="I1616">
        <v>4</v>
      </c>
      <c r="J1616">
        <f>(G1616/100)*I1616</f>
        <v>2.1</v>
      </c>
      <c r="K1616" t="s">
        <v>1077</v>
      </c>
    </row>
    <row r="1617" spans="1:11" ht="15">
      <c r="A1617" t="s">
        <v>890</v>
      </c>
      <c r="B1617" t="s">
        <v>97</v>
      </c>
      <c r="C1617">
        <v>5213</v>
      </c>
      <c r="D1617">
        <v>1</v>
      </c>
      <c r="E1617" t="s">
        <v>14</v>
      </c>
      <c r="F1617" t="s">
        <v>924</v>
      </c>
      <c r="G1617">
        <v>100</v>
      </c>
      <c r="H1617" t="s">
        <v>196</v>
      </c>
      <c r="I1617">
        <v>4</v>
      </c>
      <c r="J1617" t="s">
        <v>533</v>
      </c>
      <c r="K1617" t="s">
        <v>1077</v>
      </c>
    </row>
    <row r="1618" spans="1:11" ht="15">
      <c r="A1618" t="s">
        <v>890</v>
      </c>
      <c r="B1618" t="s">
        <v>97</v>
      </c>
      <c r="C1618">
        <v>5220</v>
      </c>
      <c r="D1618">
        <v>2</v>
      </c>
      <c r="E1618" t="s">
        <v>14</v>
      </c>
      <c r="F1618" t="s">
        <v>918</v>
      </c>
      <c r="G1618">
        <v>175</v>
      </c>
      <c r="H1618" t="s">
        <v>196</v>
      </c>
      <c r="I1618">
        <v>4</v>
      </c>
      <c r="J1618">
        <f>(G1618/100)*I1618</f>
        <v>7</v>
      </c>
      <c r="K1618" t="s">
        <v>1077</v>
      </c>
    </row>
    <row r="1619" spans="1:11" ht="15">
      <c r="A1619" t="s">
        <v>890</v>
      </c>
      <c r="B1619" t="s">
        <v>272</v>
      </c>
      <c r="C1619">
        <v>5403</v>
      </c>
      <c r="D1619">
        <v>1</v>
      </c>
      <c r="E1619" t="s">
        <v>14</v>
      </c>
      <c r="F1619" t="s">
        <v>115</v>
      </c>
      <c r="G1619">
        <v>40</v>
      </c>
      <c r="H1619" t="s">
        <v>196</v>
      </c>
      <c r="I1619">
        <v>4</v>
      </c>
      <c r="J1619" t="s">
        <v>533</v>
      </c>
      <c r="K1619" t="s">
        <v>1078</v>
      </c>
    </row>
    <row r="1620" spans="1:11" ht="15">
      <c r="A1620" t="s">
        <v>890</v>
      </c>
      <c r="B1620" t="s">
        <v>447</v>
      </c>
      <c r="C1620">
        <v>5431</v>
      </c>
      <c r="D1620">
        <v>1</v>
      </c>
      <c r="E1620" t="s">
        <v>14</v>
      </c>
      <c r="F1620" t="s">
        <v>185</v>
      </c>
      <c r="G1620">
        <v>40</v>
      </c>
      <c r="H1620" t="s">
        <v>196</v>
      </c>
      <c r="I1620">
        <v>4</v>
      </c>
      <c r="J1620">
        <f aca="true" t="shared" si="21" ref="J1620:J1626">(G1620/100)*I1620</f>
        <v>1.6</v>
      </c>
      <c r="K1620" t="s">
        <v>1006</v>
      </c>
    </row>
    <row r="1621" spans="1:11" ht="15">
      <c r="A1621" t="s">
        <v>890</v>
      </c>
      <c r="B1621" t="s">
        <v>479</v>
      </c>
      <c r="C1621">
        <v>5443</v>
      </c>
      <c r="D1621">
        <v>1</v>
      </c>
      <c r="E1621" t="s">
        <v>14</v>
      </c>
      <c r="F1621" t="s">
        <v>163</v>
      </c>
      <c r="G1621">
        <v>30</v>
      </c>
      <c r="H1621" t="s">
        <v>196</v>
      </c>
      <c r="I1621">
        <v>4</v>
      </c>
      <c r="J1621">
        <f t="shared" si="21"/>
        <v>1.2</v>
      </c>
      <c r="K1621" t="s">
        <v>1079</v>
      </c>
    </row>
    <row r="1622" spans="1:11" ht="15">
      <c r="A1622" t="s">
        <v>890</v>
      </c>
      <c r="B1622" t="s">
        <v>479</v>
      </c>
      <c r="C1622">
        <v>5444</v>
      </c>
      <c r="D1622">
        <v>1</v>
      </c>
      <c r="E1622" t="s">
        <v>14</v>
      </c>
      <c r="F1622" t="s">
        <v>163</v>
      </c>
      <c r="G1622">
        <v>10</v>
      </c>
      <c r="H1622" t="s">
        <v>196</v>
      </c>
      <c r="I1622">
        <v>4</v>
      </c>
      <c r="J1622">
        <f t="shared" si="21"/>
        <v>0.4</v>
      </c>
      <c r="K1622" t="s">
        <v>1080</v>
      </c>
    </row>
    <row r="1623" spans="1:11" ht="15">
      <c r="A1623" t="s">
        <v>890</v>
      </c>
      <c r="B1623" t="s">
        <v>697</v>
      </c>
      <c r="C1623">
        <v>5445</v>
      </c>
      <c r="D1623">
        <v>1</v>
      </c>
      <c r="E1623" t="s">
        <v>14</v>
      </c>
      <c r="F1623" t="s">
        <v>163</v>
      </c>
      <c r="G1623">
        <v>40</v>
      </c>
      <c r="H1623" t="s">
        <v>196</v>
      </c>
      <c r="I1623">
        <v>4</v>
      </c>
      <c r="J1623">
        <f t="shared" si="21"/>
        <v>1.6</v>
      </c>
      <c r="K1623" t="s">
        <v>1080</v>
      </c>
    </row>
    <row r="1624" spans="1:11" ht="15">
      <c r="A1624" t="s">
        <v>890</v>
      </c>
      <c r="B1624" t="s">
        <v>700</v>
      </c>
      <c r="C1624">
        <v>5369</v>
      </c>
      <c r="D1624">
        <v>1</v>
      </c>
      <c r="E1624" t="s">
        <v>14</v>
      </c>
      <c r="F1624" t="s">
        <v>15</v>
      </c>
      <c r="G1624">
        <v>20</v>
      </c>
      <c r="H1624" t="s">
        <v>717</v>
      </c>
      <c r="I1624">
        <v>4</v>
      </c>
      <c r="J1624">
        <f t="shared" si="21"/>
        <v>0.8</v>
      </c>
      <c r="K1624" t="s">
        <v>1079</v>
      </c>
    </row>
    <row r="1625" spans="1:11" ht="15">
      <c r="A1625" t="s">
        <v>890</v>
      </c>
      <c r="B1625" t="s">
        <v>1081</v>
      </c>
      <c r="C1625">
        <v>5318</v>
      </c>
      <c r="D1625">
        <v>1</v>
      </c>
      <c r="E1625" t="s">
        <v>14</v>
      </c>
      <c r="F1625" t="s">
        <v>949</v>
      </c>
      <c r="G1625">
        <v>117</v>
      </c>
      <c r="H1625" t="s">
        <v>196</v>
      </c>
      <c r="I1625">
        <v>4</v>
      </c>
      <c r="J1625">
        <f t="shared" si="21"/>
        <v>4.68</v>
      </c>
      <c r="K1625" t="s">
        <v>1082</v>
      </c>
    </row>
    <row r="1626" spans="1:11" ht="15">
      <c r="A1626" t="s">
        <v>890</v>
      </c>
      <c r="B1626" t="s">
        <v>1083</v>
      </c>
      <c r="C1626">
        <v>5375</v>
      </c>
      <c r="D1626">
        <v>1</v>
      </c>
      <c r="E1626" t="s">
        <v>14</v>
      </c>
      <c r="F1626" t="s">
        <v>41</v>
      </c>
      <c r="G1626">
        <v>75</v>
      </c>
      <c r="H1626" t="s">
        <v>196</v>
      </c>
      <c r="I1626">
        <v>4</v>
      </c>
      <c r="J1626">
        <f t="shared" si="21"/>
        <v>3</v>
      </c>
      <c r="K1626" t="s">
        <v>1084</v>
      </c>
    </row>
    <row r="1627" spans="1:11" ht="15">
      <c r="A1627" t="s">
        <v>890</v>
      </c>
      <c r="B1627" t="s">
        <v>214</v>
      </c>
      <c r="C1627">
        <v>5119</v>
      </c>
      <c r="D1627">
        <v>1</v>
      </c>
      <c r="E1627" t="s">
        <v>14</v>
      </c>
      <c r="F1627" t="s">
        <v>900</v>
      </c>
      <c r="G1627">
        <v>10</v>
      </c>
      <c r="H1627" t="s">
        <v>196</v>
      </c>
      <c r="I1627">
        <v>4</v>
      </c>
      <c r="J1627" t="s">
        <v>533</v>
      </c>
      <c r="K1627" t="s">
        <v>1085</v>
      </c>
    </row>
    <row r="1628" spans="1:11" ht="15">
      <c r="A1628" t="s">
        <v>897</v>
      </c>
      <c r="B1628" t="s">
        <v>214</v>
      </c>
      <c r="C1628">
        <v>5135</v>
      </c>
      <c r="D1628">
        <v>1</v>
      </c>
      <c r="E1628" t="s">
        <v>14</v>
      </c>
      <c r="F1628" t="s">
        <v>903</v>
      </c>
      <c r="G1628" t="s">
        <v>533</v>
      </c>
      <c r="H1628" t="s">
        <v>533</v>
      </c>
      <c r="I1628" t="s">
        <v>43</v>
      </c>
      <c r="J1628" t="s">
        <v>533</v>
      </c>
      <c r="K1628" t="s">
        <v>1086</v>
      </c>
    </row>
    <row r="1629" spans="1:11" ht="15">
      <c r="A1629" t="s">
        <v>897</v>
      </c>
      <c r="B1629" t="s">
        <v>214</v>
      </c>
      <c r="C1629">
        <v>5131</v>
      </c>
      <c r="D1629">
        <v>2</v>
      </c>
      <c r="E1629" t="s">
        <v>14</v>
      </c>
      <c r="F1629" t="s">
        <v>903</v>
      </c>
      <c r="G1629">
        <v>20</v>
      </c>
      <c r="H1629" t="s">
        <v>196</v>
      </c>
      <c r="I1629">
        <v>4</v>
      </c>
      <c r="J1629">
        <f>(G1629/100)*I1629</f>
        <v>0.8</v>
      </c>
      <c r="K1629" t="s">
        <v>1087</v>
      </c>
    </row>
    <row r="1630" spans="1:11" ht="15">
      <c r="A1630" t="s">
        <v>897</v>
      </c>
      <c r="B1630" t="s">
        <v>214</v>
      </c>
      <c r="C1630">
        <v>5134</v>
      </c>
      <c r="D1630">
        <v>2</v>
      </c>
      <c r="E1630" t="s">
        <v>14</v>
      </c>
      <c r="F1630" t="s">
        <v>903</v>
      </c>
      <c r="G1630" t="s">
        <v>533</v>
      </c>
      <c r="H1630" t="s">
        <v>533</v>
      </c>
      <c r="I1630" t="s">
        <v>43</v>
      </c>
      <c r="J1630" t="s">
        <v>43</v>
      </c>
      <c r="K1630" t="s">
        <v>1088</v>
      </c>
    </row>
    <row r="1631" spans="1:11" ht="15">
      <c r="A1631" t="s">
        <v>897</v>
      </c>
      <c r="B1631" t="s">
        <v>205</v>
      </c>
      <c r="C1631">
        <v>5103</v>
      </c>
      <c r="D1631">
        <v>1</v>
      </c>
      <c r="E1631" t="s">
        <v>14</v>
      </c>
      <c r="F1631" t="s">
        <v>898</v>
      </c>
      <c r="G1631">
        <v>8.75</v>
      </c>
      <c r="H1631" t="s">
        <v>196</v>
      </c>
      <c r="I1631">
        <v>4</v>
      </c>
      <c r="J1631" t="s">
        <v>533</v>
      </c>
      <c r="K1631" t="s">
        <v>1089</v>
      </c>
    </row>
    <row r="1632" spans="1:11" ht="15">
      <c r="A1632" t="s">
        <v>897</v>
      </c>
      <c r="B1632" t="s">
        <v>205</v>
      </c>
      <c r="C1632">
        <v>5109</v>
      </c>
      <c r="D1632">
        <v>2</v>
      </c>
      <c r="E1632" t="s">
        <v>14</v>
      </c>
      <c r="F1632" t="s">
        <v>900</v>
      </c>
      <c r="G1632">
        <v>15.75</v>
      </c>
      <c r="H1632" t="s">
        <v>196</v>
      </c>
      <c r="I1632">
        <v>4</v>
      </c>
      <c r="J1632">
        <f>(G1632/100)*I1632</f>
        <v>0.63</v>
      </c>
      <c r="K1632" t="s">
        <v>1089</v>
      </c>
    </row>
    <row r="1633" spans="1:11" ht="15">
      <c r="A1633" t="s">
        <v>897</v>
      </c>
      <c r="B1633" t="s">
        <v>205</v>
      </c>
      <c r="C1633">
        <v>5133</v>
      </c>
      <c r="D1633">
        <v>2</v>
      </c>
      <c r="E1633" t="s">
        <v>14</v>
      </c>
      <c r="F1633" t="s">
        <v>903</v>
      </c>
      <c r="G1633" t="s">
        <v>533</v>
      </c>
      <c r="H1633" t="s">
        <v>1090</v>
      </c>
      <c r="I1633" t="s">
        <v>43</v>
      </c>
      <c r="J1633" t="s">
        <v>43</v>
      </c>
      <c r="K1633" t="s">
        <v>1088</v>
      </c>
    </row>
    <row r="1634" spans="1:11" ht="15">
      <c r="A1634" t="s">
        <v>897</v>
      </c>
      <c r="B1634" t="s">
        <v>74</v>
      </c>
      <c r="C1634">
        <v>5136</v>
      </c>
      <c r="D1634">
        <v>1</v>
      </c>
      <c r="E1634" t="s">
        <v>14</v>
      </c>
      <c r="F1634" t="s">
        <v>910</v>
      </c>
      <c r="G1634">
        <v>10</v>
      </c>
      <c r="H1634" t="s">
        <v>196</v>
      </c>
      <c r="I1634">
        <v>4</v>
      </c>
      <c r="J1634" t="s">
        <v>533</v>
      </c>
      <c r="K1634" t="s">
        <v>1025</v>
      </c>
    </row>
    <row r="1635" spans="1:11" ht="15">
      <c r="A1635" t="s">
        <v>897</v>
      </c>
      <c r="B1635" t="s">
        <v>74</v>
      </c>
      <c r="C1635">
        <v>5145</v>
      </c>
      <c r="D1635">
        <v>2</v>
      </c>
      <c r="E1635" t="s">
        <v>14</v>
      </c>
      <c r="F1635" t="s">
        <v>910</v>
      </c>
      <c r="G1635">
        <v>23.5</v>
      </c>
      <c r="H1635" t="s">
        <v>196</v>
      </c>
      <c r="I1635">
        <v>4</v>
      </c>
      <c r="J1635">
        <f>(G1635/100)*I1635</f>
        <v>0.94</v>
      </c>
      <c r="K1635" t="s">
        <v>1089</v>
      </c>
    </row>
    <row r="1636" spans="1:11" ht="15">
      <c r="A1636" t="s">
        <v>890</v>
      </c>
      <c r="B1636" t="s">
        <v>20</v>
      </c>
      <c r="C1636">
        <v>5110</v>
      </c>
      <c r="D1636">
        <v>1</v>
      </c>
      <c r="E1636" t="s">
        <v>14</v>
      </c>
      <c r="F1636" t="s">
        <v>900</v>
      </c>
      <c r="G1636">
        <v>9.25</v>
      </c>
      <c r="H1636" t="s">
        <v>196</v>
      </c>
      <c r="I1636">
        <v>4</v>
      </c>
      <c r="J1636" t="s">
        <v>533</v>
      </c>
      <c r="K1636" t="s">
        <v>1077</v>
      </c>
    </row>
    <row r="1637" spans="1:11" ht="15">
      <c r="A1637" t="s">
        <v>890</v>
      </c>
      <c r="B1637" t="s">
        <v>20</v>
      </c>
      <c r="C1637">
        <v>5123</v>
      </c>
      <c r="D1637">
        <v>2</v>
      </c>
      <c r="E1637" t="s">
        <v>14</v>
      </c>
      <c r="F1637" t="s">
        <v>903</v>
      </c>
      <c r="G1637">
        <v>18.25</v>
      </c>
      <c r="H1637" t="s">
        <v>196</v>
      </c>
      <c r="I1637">
        <v>4</v>
      </c>
      <c r="J1637" t="s">
        <v>533</v>
      </c>
      <c r="K1637" t="s">
        <v>1077</v>
      </c>
    </row>
    <row r="1638" spans="1:11" ht="15">
      <c r="A1638" t="s">
        <v>890</v>
      </c>
      <c r="B1638" t="s">
        <v>20</v>
      </c>
      <c r="C1638">
        <v>5130</v>
      </c>
      <c r="D1638">
        <v>3</v>
      </c>
      <c r="E1638" t="s">
        <v>14</v>
      </c>
      <c r="F1638" t="s">
        <v>903</v>
      </c>
      <c r="G1638">
        <v>30</v>
      </c>
      <c r="H1638" t="s">
        <v>196</v>
      </c>
      <c r="I1638">
        <v>4</v>
      </c>
      <c r="J1638">
        <f>(G1638/100)*I1638</f>
        <v>1.2</v>
      </c>
      <c r="K1638" t="s">
        <v>1077</v>
      </c>
    </row>
    <row r="1639" spans="1:11" ht="15">
      <c r="A1639" t="s">
        <v>890</v>
      </c>
      <c r="B1639" t="s">
        <v>46</v>
      </c>
      <c r="C1639">
        <v>5140</v>
      </c>
      <c r="D1639">
        <v>1</v>
      </c>
      <c r="E1639" t="s">
        <v>14</v>
      </c>
      <c r="F1639" t="s">
        <v>910</v>
      </c>
      <c r="G1639">
        <v>49</v>
      </c>
      <c r="H1639" t="s">
        <v>196</v>
      </c>
      <c r="I1639">
        <v>4</v>
      </c>
      <c r="J1639">
        <f>(G1639/100)*I1639</f>
        <v>1.96</v>
      </c>
      <c r="K1639" t="s">
        <v>1091</v>
      </c>
    </row>
    <row r="1640" spans="1:11" ht="15">
      <c r="A1640" t="s">
        <v>890</v>
      </c>
      <c r="B1640" t="s">
        <v>27</v>
      </c>
      <c r="C1640">
        <v>5155</v>
      </c>
      <c r="D1640">
        <v>1</v>
      </c>
      <c r="E1640" t="s">
        <v>14</v>
      </c>
      <c r="G1640">
        <v>76.25</v>
      </c>
      <c r="H1640" t="s">
        <v>196</v>
      </c>
      <c r="I1640">
        <v>4</v>
      </c>
      <c r="J1640" t="s">
        <v>533</v>
      </c>
      <c r="K1640" t="s">
        <v>1040</v>
      </c>
    </row>
    <row r="1641" spans="1:11" ht="15">
      <c r="A1641" t="s">
        <v>890</v>
      </c>
      <c r="B1641" t="s">
        <v>27</v>
      </c>
      <c r="C1641">
        <v>5176</v>
      </c>
      <c r="D1641">
        <v>2</v>
      </c>
      <c r="E1641" t="s">
        <v>14</v>
      </c>
      <c r="F1641" t="s">
        <v>920</v>
      </c>
      <c r="G1641">
        <v>123.75</v>
      </c>
      <c r="H1641" t="s">
        <v>196</v>
      </c>
      <c r="I1641">
        <v>4</v>
      </c>
      <c r="J1641">
        <f aca="true" t="shared" si="22" ref="J1641:J1650">(G1641/100)*I1641</f>
        <v>4.95</v>
      </c>
      <c r="K1641" t="s">
        <v>1001</v>
      </c>
    </row>
    <row r="1642" spans="1:11" ht="15">
      <c r="A1642" t="s">
        <v>890</v>
      </c>
      <c r="B1642" t="s">
        <v>440</v>
      </c>
      <c r="C1642">
        <v>5432</v>
      </c>
      <c r="D1642">
        <v>1</v>
      </c>
      <c r="E1642" t="s">
        <v>14</v>
      </c>
      <c r="F1642" t="s">
        <v>185</v>
      </c>
      <c r="G1642">
        <v>40</v>
      </c>
      <c r="H1642" t="s">
        <v>196</v>
      </c>
      <c r="I1642">
        <v>4</v>
      </c>
      <c r="J1642">
        <f t="shared" si="22"/>
        <v>1.6</v>
      </c>
      <c r="K1642" t="s">
        <v>1006</v>
      </c>
    </row>
    <row r="1643" spans="1:11" ht="15">
      <c r="A1643" t="s">
        <v>890</v>
      </c>
      <c r="B1643" t="s">
        <v>481</v>
      </c>
      <c r="C1643">
        <v>5204</v>
      </c>
      <c r="D1643">
        <v>1</v>
      </c>
      <c r="E1643" t="s">
        <v>14</v>
      </c>
      <c r="F1643" t="s">
        <v>924</v>
      </c>
      <c r="G1643">
        <v>5</v>
      </c>
      <c r="H1643" t="s">
        <v>196</v>
      </c>
      <c r="I1643">
        <v>4</v>
      </c>
      <c r="J1643">
        <f t="shared" si="22"/>
        <v>0.2</v>
      </c>
      <c r="K1643" t="s">
        <v>1092</v>
      </c>
    </row>
    <row r="1644" spans="1:11" ht="15">
      <c r="A1644" t="s">
        <v>890</v>
      </c>
      <c r="B1644" t="s">
        <v>482</v>
      </c>
      <c r="C1644">
        <v>5216</v>
      </c>
      <c r="D1644">
        <v>1</v>
      </c>
      <c r="E1644" t="s">
        <v>14</v>
      </c>
      <c r="F1644" t="s">
        <v>924</v>
      </c>
      <c r="G1644">
        <v>40</v>
      </c>
      <c r="H1644" t="s">
        <v>196</v>
      </c>
      <c r="I1644">
        <v>4</v>
      </c>
      <c r="J1644">
        <f t="shared" si="22"/>
        <v>1.6</v>
      </c>
      <c r="K1644" t="s">
        <v>1093</v>
      </c>
    </row>
    <row r="1645" spans="1:11" ht="15">
      <c r="A1645" t="s">
        <v>890</v>
      </c>
      <c r="B1645" t="s">
        <v>484</v>
      </c>
      <c r="C1645">
        <v>5225</v>
      </c>
      <c r="D1645">
        <v>1</v>
      </c>
      <c r="E1645" t="s">
        <v>14</v>
      </c>
      <c r="F1645" t="s">
        <v>918</v>
      </c>
      <c r="G1645">
        <v>6</v>
      </c>
      <c r="H1645" t="s">
        <v>196</v>
      </c>
      <c r="I1645">
        <v>4</v>
      </c>
      <c r="J1645">
        <f t="shared" si="22"/>
        <v>0.24</v>
      </c>
      <c r="K1645" t="s">
        <v>1094</v>
      </c>
    </row>
    <row r="1646" spans="1:11" ht="15">
      <c r="A1646" t="s">
        <v>890</v>
      </c>
      <c r="B1646" t="s">
        <v>701</v>
      </c>
      <c r="C1646">
        <v>5238</v>
      </c>
      <c r="D1646">
        <v>1</v>
      </c>
      <c r="E1646" t="s">
        <v>14</v>
      </c>
      <c r="F1646" t="s">
        <v>927</v>
      </c>
      <c r="G1646">
        <v>8</v>
      </c>
      <c r="H1646" t="s">
        <v>196</v>
      </c>
      <c r="I1646">
        <v>4</v>
      </c>
      <c r="J1646">
        <f t="shared" si="22"/>
        <v>0.32</v>
      </c>
      <c r="K1646" t="s">
        <v>1094</v>
      </c>
    </row>
    <row r="1647" spans="1:11" ht="15">
      <c r="A1647" t="s">
        <v>890</v>
      </c>
      <c r="B1647" t="s">
        <v>701</v>
      </c>
      <c r="C1647">
        <v>5446</v>
      </c>
      <c r="D1647">
        <v>2</v>
      </c>
      <c r="E1647" t="s">
        <v>14</v>
      </c>
      <c r="F1647" t="s">
        <v>163</v>
      </c>
      <c r="G1647">
        <v>50</v>
      </c>
      <c r="H1647" t="s">
        <v>196</v>
      </c>
      <c r="I1647">
        <v>4</v>
      </c>
      <c r="J1647">
        <f t="shared" si="22"/>
        <v>2</v>
      </c>
      <c r="K1647" t="s">
        <v>1094</v>
      </c>
    </row>
    <row r="1648" spans="1:11" ht="15">
      <c r="A1648" t="s">
        <v>890</v>
      </c>
      <c r="B1648" t="s">
        <v>702</v>
      </c>
      <c r="C1648">
        <v>5241</v>
      </c>
      <c r="D1648">
        <v>1</v>
      </c>
      <c r="E1648" t="s">
        <v>14</v>
      </c>
      <c r="F1648" t="s">
        <v>927</v>
      </c>
      <c r="G1648">
        <v>8</v>
      </c>
      <c r="H1648" t="s">
        <v>196</v>
      </c>
      <c r="I1648">
        <v>4</v>
      </c>
      <c r="J1648">
        <f t="shared" si="22"/>
        <v>0.32</v>
      </c>
      <c r="K1648" t="s">
        <v>1094</v>
      </c>
    </row>
    <row r="1649" spans="1:11" ht="15">
      <c r="A1649" t="s">
        <v>890</v>
      </c>
      <c r="B1649" t="s">
        <v>702</v>
      </c>
      <c r="C1649">
        <v>5447</v>
      </c>
      <c r="D1649">
        <v>2</v>
      </c>
      <c r="E1649" t="s">
        <v>14</v>
      </c>
      <c r="F1649" t="s">
        <v>163</v>
      </c>
      <c r="G1649">
        <v>50</v>
      </c>
      <c r="H1649" t="s">
        <v>196</v>
      </c>
      <c r="I1649">
        <v>4</v>
      </c>
      <c r="J1649">
        <f t="shared" si="22"/>
        <v>2</v>
      </c>
      <c r="K1649" t="s">
        <v>1094</v>
      </c>
    </row>
    <row r="1650" spans="1:11" ht="15">
      <c r="A1650" t="s">
        <v>890</v>
      </c>
      <c r="B1650" t="s">
        <v>1095</v>
      </c>
      <c r="C1650">
        <v>5448</v>
      </c>
      <c r="D1650">
        <v>1</v>
      </c>
      <c r="E1650" t="s">
        <v>14</v>
      </c>
      <c r="F1650" t="s">
        <v>163</v>
      </c>
      <c r="G1650">
        <v>60</v>
      </c>
      <c r="H1650" t="s">
        <v>196</v>
      </c>
      <c r="I1650">
        <v>4</v>
      </c>
      <c r="J1650">
        <f t="shared" si="22"/>
        <v>2.4</v>
      </c>
      <c r="K1650" t="s">
        <v>1094</v>
      </c>
    </row>
    <row r="1651" spans="1:11" ht="15">
      <c r="A1651" t="s">
        <v>890</v>
      </c>
      <c r="B1651" t="s">
        <v>176</v>
      </c>
      <c r="C1651">
        <v>5162</v>
      </c>
      <c r="D1651">
        <v>1</v>
      </c>
      <c r="E1651" t="s">
        <v>14</v>
      </c>
      <c r="F1651" t="s">
        <v>917</v>
      </c>
      <c r="G1651">
        <v>8.75</v>
      </c>
      <c r="H1651" t="s">
        <v>196</v>
      </c>
      <c r="I1651">
        <v>4</v>
      </c>
      <c r="J1651" t="s">
        <v>533</v>
      </c>
      <c r="K1651" t="s">
        <v>1001</v>
      </c>
    </row>
    <row r="1652" spans="1:11" ht="15">
      <c r="A1652" t="s">
        <v>897</v>
      </c>
      <c r="B1652" t="s">
        <v>176</v>
      </c>
      <c r="C1652">
        <v>5299</v>
      </c>
      <c r="D1652">
        <v>2</v>
      </c>
      <c r="E1652" t="s">
        <v>14</v>
      </c>
      <c r="F1652" t="s">
        <v>948</v>
      </c>
      <c r="G1652">
        <v>15.5</v>
      </c>
      <c r="H1652" t="s">
        <v>196</v>
      </c>
      <c r="I1652">
        <v>4</v>
      </c>
      <c r="J1652">
        <f>(G1652/100)*I1652</f>
        <v>0.62</v>
      </c>
      <c r="K1652" t="s">
        <v>1096</v>
      </c>
    </row>
    <row r="1653" spans="1:11" ht="15">
      <c r="A1653" t="s">
        <v>897</v>
      </c>
      <c r="B1653" t="s">
        <v>227</v>
      </c>
      <c r="C1653">
        <v>5172</v>
      </c>
      <c r="D1653">
        <v>1</v>
      </c>
      <c r="E1653" t="s">
        <v>14</v>
      </c>
      <c r="F1653" t="s">
        <v>920</v>
      </c>
      <c r="G1653">
        <v>5.75</v>
      </c>
      <c r="H1653" t="s">
        <v>196</v>
      </c>
      <c r="I1653">
        <v>4</v>
      </c>
      <c r="J1653" t="s">
        <v>533</v>
      </c>
      <c r="K1653" t="s">
        <v>1096</v>
      </c>
    </row>
    <row r="1654" spans="1:11" ht="15">
      <c r="A1654" t="s">
        <v>897</v>
      </c>
      <c r="B1654" t="s">
        <v>227</v>
      </c>
      <c r="C1654">
        <v>5312</v>
      </c>
      <c r="D1654">
        <v>1</v>
      </c>
      <c r="E1654" t="s">
        <v>14</v>
      </c>
      <c r="F1654" t="s">
        <v>948</v>
      </c>
      <c r="G1654">
        <v>8</v>
      </c>
      <c r="H1654" t="s">
        <v>196</v>
      </c>
      <c r="I1654">
        <v>4</v>
      </c>
      <c r="J1654" t="s">
        <v>43</v>
      </c>
      <c r="K1654" t="s">
        <v>990</v>
      </c>
    </row>
    <row r="1655" spans="1:11" ht="15">
      <c r="A1655" t="s">
        <v>897</v>
      </c>
      <c r="B1655" t="s">
        <v>227</v>
      </c>
      <c r="C1655">
        <v>5181</v>
      </c>
      <c r="D1655">
        <v>2</v>
      </c>
      <c r="E1655" t="s">
        <v>14</v>
      </c>
      <c r="F1655" t="s">
        <v>920</v>
      </c>
      <c r="G1655">
        <v>17</v>
      </c>
      <c r="H1655" t="s">
        <v>196</v>
      </c>
      <c r="I1655">
        <v>4</v>
      </c>
      <c r="J1655">
        <f>(G1655/100)*I1655</f>
        <v>0.68</v>
      </c>
      <c r="K1655" t="s">
        <v>1097</v>
      </c>
    </row>
    <row r="1656" spans="1:11" ht="15">
      <c r="A1656" t="s">
        <v>897</v>
      </c>
      <c r="B1656" t="s">
        <v>127</v>
      </c>
      <c r="C1656">
        <v>5186</v>
      </c>
      <c r="D1656">
        <v>1</v>
      </c>
      <c r="E1656" t="s">
        <v>14</v>
      </c>
      <c r="F1656" t="s">
        <v>920</v>
      </c>
      <c r="G1656">
        <v>5.75</v>
      </c>
      <c r="H1656" t="s">
        <v>196</v>
      </c>
      <c r="I1656">
        <v>4</v>
      </c>
      <c r="J1656" t="s">
        <v>533</v>
      </c>
      <c r="K1656" t="s">
        <v>1098</v>
      </c>
    </row>
    <row r="1657" spans="1:11" ht="15">
      <c r="A1657" t="s">
        <v>897</v>
      </c>
      <c r="B1657" t="s">
        <v>127</v>
      </c>
      <c r="C1657">
        <v>5195</v>
      </c>
      <c r="D1657">
        <v>2</v>
      </c>
      <c r="E1657" t="s">
        <v>14</v>
      </c>
      <c r="F1657" t="s">
        <v>924</v>
      </c>
      <c r="G1657">
        <v>32</v>
      </c>
      <c r="H1657" t="s">
        <v>196</v>
      </c>
      <c r="I1657">
        <v>4</v>
      </c>
      <c r="J1657">
        <f>(G1657/100)*I1657</f>
        <v>1.28</v>
      </c>
      <c r="K1657" t="s">
        <v>1098</v>
      </c>
    </row>
    <row r="1658" spans="1:11" ht="15">
      <c r="A1658" t="s">
        <v>890</v>
      </c>
      <c r="B1658" t="s">
        <v>93</v>
      </c>
      <c r="C1658">
        <v>5203</v>
      </c>
      <c r="D1658">
        <v>1</v>
      </c>
      <c r="E1658" t="s">
        <v>14</v>
      </c>
      <c r="F1658" t="s">
        <v>924</v>
      </c>
      <c r="G1658">
        <v>30</v>
      </c>
      <c r="H1658" t="s">
        <v>196</v>
      </c>
      <c r="I1658">
        <v>4</v>
      </c>
      <c r="J1658">
        <f>(G1658/100)*I1658</f>
        <v>1.2</v>
      </c>
      <c r="K1658" t="s">
        <v>1099</v>
      </c>
    </row>
    <row r="1659" spans="1:11" ht="15">
      <c r="A1659" t="s">
        <v>890</v>
      </c>
      <c r="B1659" t="s">
        <v>123</v>
      </c>
      <c r="C1659">
        <v>5228</v>
      </c>
      <c r="D1659">
        <v>1</v>
      </c>
      <c r="E1659" t="s">
        <v>14</v>
      </c>
      <c r="F1659" t="s">
        <v>918</v>
      </c>
      <c r="G1659">
        <v>73.6</v>
      </c>
      <c r="H1659" t="s">
        <v>196</v>
      </c>
      <c r="I1659">
        <v>4</v>
      </c>
      <c r="J1659" t="s">
        <v>533</v>
      </c>
      <c r="K1659" t="s">
        <v>1100</v>
      </c>
    </row>
    <row r="1660" spans="1:11" ht="15">
      <c r="A1660" t="s">
        <v>890</v>
      </c>
      <c r="B1660" t="s">
        <v>123</v>
      </c>
      <c r="C1660">
        <v>5242</v>
      </c>
      <c r="D1660">
        <v>2</v>
      </c>
      <c r="E1660" t="s">
        <v>14</v>
      </c>
      <c r="F1660" t="s">
        <v>927</v>
      </c>
      <c r="G1660">
        <v>93.3</v>
      </c>
      <c r="H1660" t="s">
        <v>196</v>
      </c>
      <c r="I1660">
        <v>4</v>
      </c>
      <c r="J1660" t="s">
        <v>533</v>
      </c>
      <c r="K1660" t="s">
        <v>1100</v>
      </c>
    </row>
    <row r="1661" spans="1:11" ht="15">
      <c r="A1661" t="s">
        <v>890</v>
      </c>
      <c r="B1661" t="s">
        <v>123</v>
      </c>
      <c r="C1661">
        <v>5267</v>
      </c>
      <c r="D1661">
        <v>3</v>
      </c>
      <c r="E1661" t="s">
        <v>29</v>
      </c>
      <c r="F1661" t="s">
        <v>946</v>
      </c>
      <c r="G1661">
        <f>93.3+22</f>
        <v>115.3</v>
      </c>
      <c r="H1661" t="s">
        <v>196</v>
      </c>
      <c r="I1661">
        <v>4</v>
      </c>
      <c r="J1661">
        <f>(G1661/100)*I1661</f>
        <v>4.612</v>
      </c>
      <c r="K1661" t="s">
        <v>1100</v>
      </c>
    </row>
    <row r="1662" spans="1:11" ht="15">
      <c r="A1662" t="s">
        <v>890</v>
      </c>
      <c r="B1662" t="s">
        <v>125</v>
      </c>
      <c r="C1662">
        <v>5252</v>
      </c>
      <c r="D1662">
        <v>1</v>
      </c>
      <c r="E1662" t="s">
        <v>14</v>
      </c>
      <c r="F1662" t="s">
        <v>986</v>
      </c>
      <c r="G1662" t="s">
        <v>1069</v>
      </c>
      <c r="H1662" t="s">
        <v>196</v>
      </c>
      <c r="I1662">
        <v>4</v>
      </c>
      <c r="J1662" t="s">
        <v>533</v>
      </c>
      <c r="K1662" t="s">
        <v>1100</v>
      </c>
    </row>
    <row r="1663" spans="1:11" ht="15">
      <c r="A1663" t="s">
        <v>890</v>
      </c>
      <c r="B1663" t="s">
        <v>125</v>
      </c>
      <c r="C1663">
        <v>5255</v>
      </c>
      <c r="D1663">
        <v>2</v>
      </c>
      <c r="E1663" t="s">
        <v>14</v>
      </c>
      <c r="F1663" t="s">
        <v>986</v>
      </c>
      <c r="G1663">
        <v>127.5</v>
      </c>
      <c r="H1663" t="s">
        <v>196</v>
      </c>
      <c r="I1663">
        <v>4</v>
      </c>
      <c r="J1663">
        <f>(G1663/100)*I1663</f>
        <v>5.1</v>
      </c>
      <c r="K1663" t="s">
        <v>1100</v>
      </c>
    </row>
    <row r="1664" spans="1:11" ht="15">
      <c r="A1664" t="s">
        <v>890</v>
      </c>
      <c r="B1664" t="s">
        <v>125</v>
      </c>
      <c r="C1664">
        <v>5264</v>
      </c>
      <c r="D1664">
        <v>2</v>
      </c>
      <c r="E1664" t="s">
        <v>14</v>
      </c>
      <c r="F1664" t="s">
        <v>988</v>
      </c>
      <c r="G1664" t="s">
        <v>533</v>
      </c>
      <c r="H1664" t="s">
        <v>533</v>
      </c>
      <c r="I1664" t="s">
        <v>43</v>
      </c>
      <c r="J1664" t="s">
        <v>43</v>
      </c>
      <c r="K1664" t="s">
        <v>1101</v>
      </c>
    </row>
    <row r="1665" spans="1:11" ht="15">
      <c r="A1665" t="s">
        <v>890</v>
      </c>
      <c r="B1665" t="s">
        <v>125</v>
      </c>
      <c r="C1665">
        <v>5265</v>
      </c>
      <c r="D1665">
        <v>3</v>
      </c>
      <c r="E1665" t="s">
        <v>29</v>
      </c>
      <c r="F1665" t="s">
        <v>988</v>
      </c>
      <c r="G1665" t="s">
        <v>533</v>
      </c>
      <c r="H1665" t="s">
        <v>533</v>
      </c>
      <c r="I1665" t="s">
        <v>43</v>
      </c>
      <c r="J1665" t="s">
        <v>43</v>
      </c>
      <c r="K1665" t="s">
        <v>1102</v>
      </c>
    </row>
    <row r="1666" spans="1:11" ht="15">
      <c r="A1666" t="s">
        <v>890</v>
      </c>
      <c r="B1666" t="s">
        <v>125</v>
      </c>
      <c r="C1666">
        <v>5269</v>
      </c>
      <c r="D1666">
        <v>4</v>
      </c>
      <c r="E1666" t="s">
        <v>141</v>
      </c>
      <c r="F1666" t="s">
        <v>946</v>
      </c>
      <c r="G1666">
        <v>87.5</v>
      </c>
      <c r="H1666" t="s">
        <v>196</v>
      </c>
      <c r="I1666">
        <v>4</v>
      </c>
      <c r="J1666" t="s">
        <v>533</v>
      </c>
      <c r="K1666" t="s">
        <v>1100</v>
      </c>
    </row>
    <row r="1667" spans="1:11" ht="15">
      <c r="A1667" t="s">
        <v>890</v>
      </c>
      <c r="B1667" t="s">
        <v>125</v>
      </c>
      <c r="C1667">
        <v>3594</v>
      </c>
      <c r="D1667">
        <v>4</v>
      </c>
      <c r="E1667" t="s">
        <v>1103</v>
      </c>
      <c r="G1667" t="s">
        <v>533</v>
      </c>
      <c r="H1667" t="s">
        <v>196</v>
      </c>
      <c r="I1667">
        <v>4</v>
      </c>
      <c r="J1667" t="s">
        <v>533</v>
      </c>
      <c r="K1667" t="s">
        <v>1104</v>
      </c>
    </row>
    <row r="1668" spans="1:11" ht="15">
      <c r="A1668" t="s">
        <v>890</v>
      </c>
      <c r="B1668" t="s">
        <v>125</v>
      </c>
      <c r="C1668">
        <v>5394</v>
      </c>
      <c r="D1668">
        <v>5</v>
      </c>
      <c r="E1668" t="s">
        <v>143</v>
      </c>
      <c r="F1668" t="s">
        <v>32</v>
      </c>
      <c r="G1668">
        <v>1</v>
      </c>
      <c r="H1668" t="s">
        <v>303</v>
      </c>
      <c r="I1668">
        <f>0.7*2</f>
        <v>1.4</v>
      </c>
      <c r="J1668">
        <f>(G1668/100)*I1668</f>
        <v>0.013999999999999999</v>
      </c>
      <c r="K1668" t="s">
        <v>1104</v>
      </c>
    </row>
    <row r="1669" spans="1:11" ht="15">
      <c r="A1669" t="s">
        <v>890</v>
      </c>
      <c r="B1669" t="s">
        <v>485</v>
      </c>
      <c r="C1669">
        <v>5313</v>
      </c>
      <c r="D1669">
        <v>1</v>
      </c>
      <c r="E1669" t="s">
        <v>14</v>
      </c>
      <c r="F1669" t="s">
        <v>949</v>
      </c>
      <c r="G1669">
        <v>40</v>
      </c>
      <c r="H1669" t="s">
        <v>717</v>
      </c>
      <c r="I1669">
        <v>4</v>
      </c>
      <c r="J1669">
        <f>(G1669/100)*I1669</f>
        <v>1.6</v>
      </c>
      <c r="K1669" t="s">
        <v>1105</v>
      </c>
    </row>
    <row r="1670" spans="1:11" ht="15">
      <c r="A1670" t="s">
        <v>890</v>
      </c>
      <c r="B1670" t="s">
        <v>486</v>
      </c>
      <c r="C1670">
        <v>5322</v>
      </c>
      <c r="D1670">
        <v>1</v>
      </c>
      <c r="E1670" t="s">
        <v>14</v>
      </c>
      <c r="F1670" t="s">
        <v>949</v>
      </c>
      <c r="G1670">
        <v>10</v>
      </c>
      <c r="H1670" t="s">
        <v>196</v>
      </c>
      <c r="I1670">
        <v>4</v>
      </c>
      <c r="J1670">
        <f>(G1670/100)*I1670</f>
        <v>0.4</v>
      </c>
      <c r="K1670" t="s">
        <v>1106</v>
      </c>
    </row>
    <row r="1671" spans="1:11" ht="15">
      <c r="A1671" t="s">
        <v>890</v>
      </c>
      <c r="B1671" t="s">
        <v>703</v>
      </c>
      <c r="C1671">
        <v>5339</v>
      </c>
      <c r="D1671">
        <v>1</v>
      </c>
      <c r="E1671" t="s">
        <v>14</v>
      </c>
      <c r="F1671" t="s">
        <v>953</v>
      </c>
      <c r="G1671">
        <v>20</v>
      </c>
      <c r="H1671" t="s">
        <v>196</v>
      </c>
      <c r="I1671">
        <v>4</v>
      </c>
      <c r="J1671" t="s">
        <v>533</v>
      </c>
      <c r="K1671" t="s">
        <v>1107</v>
      </c>
    </row>
    <row r="1672" spans="1:11" ht="15">
      <c r="A1672" t="s">
        <v>890</v>
      </c>
      <c r="B1672" t="s">
        <v>703</v>
      </c>
      <c r="C1672">
        <v>5370</v>
      </c>
      <c r="D1672">
        <v>2</v>
      </c>
      <c r="E1672" t="s">
        <v>14</v>
      </c>
      <c r="F1672" t="s">
        <v>41</v>
      </c>
      <c r="G1672">
        <v>37.5</v>
      </c>
      <c r="H1672" t="s">
        <v>717</v>
      </c>
      <c r="I1672">
        <v>4</v>
      </c>
      <c r="J1672">
        <f>(G1672/100)*I1672</f>
        <v>1.5</v>
      </c>
      <c r="K1672" t="s">
        <v>1107</v>
      </c>
    </row>
    <row r="1673" spans="1:11" ht="15">
      <c r="A1673" t="s">
        <v>890</v>
      </c>
      <c r="B1673" t="s">
        <v>703</v>
      </c>
      <c r="C1673">
        <v>5397</v>
      </c>
      <c r="D1673">
        <v>3</v>
      </c>
      <c r="E1673" t="s">
        <v>14</v>
      </c>
      <c r="F1673" t="s">
        <v>101</v>
      </c>
      <c r="G1673" t="s">
        <v>1069</v>
      </c>
      <c r="H1673" t="s">
        <v>196</v>
      </c>
      <c r="I1673">
        <v>4</v>
      </c>
      <c r="J1673" t="s">
        <v>533</v>
      </c>
      <c r="K1673" t="s">
        <v>1107</v>
      </c>
    </row>
    <row r="1674" spans="1:11" ht="15">
      <c r="A1674" t="s">
        <v>890</v>
      </c>
      <c r="B1674" t="s">
        <v>704</v>
      </c>
      <c r="C1674">
        <v>5347</v>
      </c>
      <c r="D1674">
        <v>1</v>
      </c>
      <c r="E1674" t="s">
        <v>14</v>
      </c>
      <c r="F1674" t="s">
        <v>956</v>
      </c>
      <c r="G1674">
        <v>10</v>
      </c>
      <c r="H1674" t="s">
        <v>717</v>
      </c>
      <c r="I1674">
        <v>4</v>
      </c>
      <c r="J1674">
        <f>(G1674/100)*I1674</f>
        <v>0.4</v>
      </c>
      <c r="K1674" t="s">
        <v>1107</v>
      </c>
    </row>
    <row r="1675" spans="1:11" ht="15">
      <c r="A1675" t="s">
        <v>890</v>
      </c>
      <c r="B1675" t="s">
        <v>704</v>
      </c>
      <c r="C1675">
        <v>5379</v>
      </c>
      <c r="D1675">
        <v>2</v>
      </c>
      <c r="E1675" t="s">
        <v>14</v>
      </c>
      <c r="F1675" t="s">
        <v>41</v>
      </c>
      <c r="G1675">
        <v>27.5</v>
      </c>
      <c r="H1675" t="s">
        <v>196</v>
      </c>
      <c r="I1675">
        <v>4</v>
      </c>
      <c r="J1675">
        <f>(G1675/100)*I1675</f>
        <v>1.1</v>
      </c>
      <c r="K1675" t="s">
        <v>1107</v>
      </c>
    </row>
    <row r="1676" spans="1:11" ht="15">
      <c r="A1676" t="s">
        <v>890</v>
      </c>
      <c r="B1676" t="s">
        <v>704</v>
      </c>
      <c r="C1676">
        <v>5405</v>
      </c>
      <c r="D1676">
        <v>3</v>
      </c>
      <c r="E1676" t="s">
        <v>14</v>
      </c>
      <c r="F1676" t="s">
        <v>1059</v>
      </c>
      <c r="G1676">
        <v>20</v>
      </c>
      <c r="H1676" t="s">
        <v>196</v>
      </c>
      <c r="I1676">
        <v>4</v>
      </c>
      <c r="J1676">
        <f>(G1676/100)*I1676</f>
        <v>0.8</v>
      </c>
      <c r="K1676" t="s">
        <v>1107</v>
      </c>
    </row>
    <row r="1677" spans="1:11" ht="15">
      <c r="A1677" t="s">
        <v>890</v>
      </c>
      <c r="B1677" t="s">
        <v>705</v>
      </c>
      <c r="C1677">
        <v>5348</v>
      </c>
      <c r="D1677">
        <v>1</v>
      </c>
      <c r="E1677" t="s">
        <v>14</v>
      </c>
      <c r="F1677" t="s">
        <v>956</v>
      </c>
      <c r="G1677">
        <v>10</v>
      </c>
      <c r="H1677" t="s">
        <v>196</v>
      </c>
      <c r="I1677">
        <v>4</v>
      </c>
      <c r="J1677" t="s">
        <v>533</v>
      </c>
      <c r="K1677" t="s">
        <v>1107</v>
      </c>
    </row>
    <row r="1678" spans="1:11" ht="15">
      <c r="A1678" t="s">
        <v>890</v>
      </c>
      <c r="B1678" t="s">
        <v>705</v>
      </c>
      <c r="C1678">
        <v>5380</v>
      </c>
      <c r="D1678">
        <v>2</v>
      </c>
      <c r="E1678" t="s">
        <v>14</v>
      </c>
      <c r="F1678" t="s">
        <v>41</v>
      </c>
      <c r="G1678">
        <v>38.75</v>
      </c>
      <c r="H1678" t="s">
        <v>196</v>
      </c>
      <c r="I1678">
        <v>4</v>
      </c>
      <c r="J1678">
        <f>(G1678/100)*I1678</f>
        <v>1.55</v>
      </c>
      <c r="K1678" t="s">
        <v>1107</v>
      </c>
    </row>
    <row r="1679" spans="1:11" ht="15">
      <c r="A1679" t="s">
        <v>897</v>
      </c>
      <c r="B1679" t="s">
        <v>204</v>
      </c>
      <c r="C1679">
        <v>5104</v>
      </c>
      <c r="D1679">
        <v>1</v>
      </c>
      <c r="E1679" t="s">
        <v>14</v>
      </c>
      <c r="F1679" t="s">
        <v>898</v>
      </c>
      <c r="G1679">
        <v>6.75</v>
      </c>
      <c r="H1679" t="s">
        <v>196</v>
      </c>
      <c r="I1679">
        <v>4</v>
      </c>
      <c r="J1679" t="s">
        <v>533</v>
      </c>
      <c r="K1679" t="s">
        <v>1097</v>
      </c>
    </row>
    <row r="1680" spans="1:11" ht="15">
      <c r="A1680" t="s">
        <v>897</v>
      </c>
      <c r="B1680" t="s">
        <v>204</v>
      </c>
      <c r="C1680">
        <v>5115</v>
      </c>
      <c r="D1680">
        <v>2</v>
      </c>
      <c r="E1680" t="s">
        <v>14</v>
      </c>
      <c r="F1680" t="s">
        <v>900</v>
      </c>
      <c r="G1680">
        <v>14.75</v>
      </c>
      <c r="H1680" t="s">
        <v>196</v>
      </c>
      <c r="I1680">
        <v>4</v>
      </c>
      <c r="J1680">
        <f>(G1680/100)*I1680</f>
        <v>0.59</v>
      </c>
      <c r="K1680" t="s">
        <v>1097</v>
      </c>
    </row>
    <row r="1681" spans="1:11" ht="15">
      <c r="A1681" t="s">
        <v>897</v>
      </c>
      <c r="B1681" t="s">
        <v>247</v>
      </c>
      <c r="C1681">
        <v>5124</v>
      </c>
      <c r="D1681">
        <v>1</v>
      </c>
      <c r="E1681" t="s">
        <v>14</v>
      </c>
      <c r="F1681" t="s">
        <v>903</v>
      </c>
      <c r="G1681">
        <v>8.75</v>
      </c>
      <c r="H1681" t="s">
        <v>196</v>
      </c>
      <c r="I1681">
        <v>4</v>
      </c>
      <c r="J1681">
        <f>(G1681/100)*I1681</f>
        <v>0.35</v>
      </c>
      <c r="K1681" t="s">
        <v>1108</v>
      </c>
    </row>
    <row r="1682" spans="1:11" ht="15">
      <c r="A1682" t="s">
        <v>897</v>
      </c>
      <c r="B1682" t="s">
        <v>247</v>
      </c>
      <c r="C1682">
        <v>5300</v>
      </c>
      <c r="D1682">
        <v>2</v>
      </c>
      <c r="E1682" t="s">
        <v>14</v>
      </c>
      <c r="F1682" t="s">
        <v>948</v>
      </c>
      <c r="G1682">
        <v>10</v>
      </c>
      <c r="H1682" t="s">
        <v>196</v>
      </c>
      <c r="I1682">
        <v>4</v>
      </c>
      <c r="J1682">
        <f>(G1682/100)*I1682</f>
        <v>0.4</v>
      </c>
      <c r="K1682" t="s">
        <v>1097</v>
      </c>
    </row>
    <row r="1683" spans="1:11" ht="15">
      <c r="A1683" t="s">
        <v>897</v>
      </c>
      <c r="B1683" t="s">
        <v>221</v>
      </c>
      <c r="C1683">
        <v>5111</v>
      </c>
      <c r="D1683">
        <v>1</v>
      </c>
      <c r="E1683" t="s">
        <v>14</v>
      </c>
      <c r="F1683" t="s">
        <v>900</v>
      </c>
      <c r="G1683">
        <v>8.25</v>
      </c>
      <c r="H1683" t="s">
        <v>196</v>
      </c>
      <c r="I1683">
        <v>4</v>
      </c>
      <c r="J1683" t="s">
        <v>533</v>
      </c>
      <c r="K1683" t="s">
        <v>1098</v>
      </c>
    </row>
    <row r="1684" spans="1:11" ht="15">
      <c r="A1684" t="s">
        <v>897</v>
      </c>
      <c r="B1684" t="s">
        <v>221</v>
      </c>
      <c r="C1684" t="s">
        <v>1109</v>
      </c>
      <c r="D1684">
        <v>2</v>
      </c>
      <c r="E1684" t="s">
        <v>14</v>
      </c>
      <c r="F1684" t="s">
        <v>903</v>
      </c>
      <c r="G1684">
        <f>8+8.25</f>
        <v>16.25</v>
      </c>
      <c r="H1684" t="s">
        <v>196</v>
      </c>
      <c r="I1684">
        <v>4</v>
      </c>
      <c r="J1684" t="s">
        <v>533</v>
      </c>
      <c r="K1684" t="s">
        <v>1025</v>
      </c>
    </row>
    <row r="1685" spans="1:11" ht="15">
      <c r="A1685" t="s">
        <v>897</v>
      </c>
      <c r="B1685" t="s">
        <v>221</v>
      </c>
      <c r="C1685" t="s">
        <v>1110</v>
      </c>
      <c r="D1685">
        <v>2</v>
      </c>
      <c r="E1685" t="s">
        <v>14</v>
      </c>
      <c r="G1685">
        <v>39.75</v>
      </c>
      <c r="H1685" t="s">
        <v>196</v>
      </c>
      <c r="I1685">
        <v>4</v>
      </c>
      <c r="J1685">
        <f>(G1685/100)*I1685</f>
        <v>1.59</v>
      </c>
      <c r="K1685" t="s">
        <v>952</v>
      </c>
    </row>
    <row r="1686" spans="1:11" ht="15">
      <c r="A1686" t="s">
        <v>897</v>
      </c>
      <c r="B1686" t="s">
        <v>221</v>
      </c>
      <c r="C1686">
        <v>5237</v>
      </c>
      <c r="D1686">
        <v>3</v>
      </c>
      <c r="E1686" t="s">
        <v>14</v>
      </c>
      <c r="F1686" t="s">
        <v>927</v>
      </c>
      <c r="G1686">
        <v>30</v>
      </c>
      <c r="H1686" t="s">
        <v>196</v>
      </c>
      <c r="I1686">
        <v>4</v>
      </c>
      <c r="J1686">
        <f>(G1686/100)*I1686</f>
        <v>1.2</v>
      </c>
      <c r="K1686" t="s">
        <v>1098</v>
      </c>
    </row>
    <row r="1687" spans="1:11" ht="15">
      <c r="A1687" t="s">
        <v>890</v>
      </c>
      <c r="B1687" t="s">
        <v>83</v>
      </c>
      <c r="C1687">
        <v>5141</v>
      </c>
      <c r="D1687">
        <v>1</v>
      </c>
      <c r="E1687" t="s">
        <v>14</v>
      </c>
      <c r="F1687" t="s">
        <v>910</v>
      </c>
      <c r="G1687">
        <v>10</v>
      </c>
      <c r="H1687" t="s">
        <v>196</v>
      </c>
      <c r="I1687">
        <v>4</v>
      </c>
      <c r="J1687">
        <f>(G1687/100)*I1687</f>
        <v>0.4</v>
      </c>
      <c r="K1687" t="s">
        <v>1111</v>
      </c>
    </row>
    <row r="1688" spans="1:11" ht="15">
      <c r="A1688" t="s">
        <v>890</v>
      </c>
      <c r="B1688" t="s">
        <v>83</v>
      </c>
      <c r="C1688">
        <v>5378</v>
      </c>
      <c r="D1688">
        <v>2</v>
      </c>
      <c r="E1688" t="s">
        <v>29</v>
      </c>
      <c r="F1688" t="s">
        <v>41</v>
      </c>
      <c r="G1688">
        <v>50</v>
      </c>
      <c r="H1688" t="s">
        <v>717</v>
      </c>
      <c r="I1688">
        <v>4</v>
      </c>
      <c r="J1688">
        <f>(G1688/100)*I1688</f>
        <v>2</v>
      </c>
      <c r="K1688" t="s">
        <v>1112</v>
      </c>
    </row>
    <row r="1689" spans="1:11" ht="15">
      <c r="A1689" t="s">
        <v>890</v>
      </c>
      <c r="B1689" t="s">
        <v>95</v>
      </c>
      <c r="C1689">
        <v>5156</v>
      </c>
      <c r="D1689">
        <v>1</v>
      </c>
      <c r="E1689" t="s">
        <v>14</v>
      </c>
      <c r="G1689">
        <v>10</v>
      </c>
      <c r="H1689" t="s">
        <v>196</v>
      </c>
      <c r="I1689">
        <v>4</v>
      </c>
      <c r="J1689" t="s">
        <v>533</v>
      </c>
      <c r="K1689" t="s">
        <v>1113</v>
      </c>
    </row>
    <row r="1690" spans="1:11" ht="15">
      <c r="A1690" t="s">
        <v>890</v>
      </c>
      <c r="B1690" t="s">
        <v>95</v>
      </c>
      <c r="C1690">
        <v>5268</v>
      </c>
      <c r="D1690">
        <v>3</v>
      </c>
      <c r="E1690" t="s">
        <v>29</v>
      </c>
      <c r="F1690" t="s">
        <v>946</v>
      </c>
      <c r="G1690">
        <v>110</v>
      </c>
      <c r="H1690" t="s">
        <v>196</v>
      </c>
      <c r="I1690">
        <v>4</v>
      </c>
      <c r="J1690" t="s">
        <v>533</v>
      </c>
      <c r="K1690" t="s">
        <v>1113</v>
      </c>
    </row>
    <row r="1691" spans="1:11" ht="15">
      <c r="A1691" t="s">
        <v>890</v>
      </c>
      <c r="B1691" t="s">
        <v>298</v>
      </c>
      <c r="C1691">
        <v>5257</v>
      </c>
      <c r="D1691">
        <v>1</v>
      </c>
      <c r="E1691" t="s">
        <v>14</v>
      </c>
      <c r="F1691" t="s">
        <v>986</v>
      </c>
      <c r="G1691">
        <v>20</v>
      </c>
      <c r="H1691" t="s">
        <v>196</v>
      </c>
      <c r="I1691">
        <v>4</v>
      </c>
      <c r="J1691" t="s">
        <v>533</v>
      </c>
      <c r="K1691" t="s">
        <v>1113</v>
      </c>
    </row>
    <row r="1692" spans="1:11" ht="15">
      <c r="A1692" t="s">
        <v>890</v>
      </c>
      <c r="B1692" t="s">
        <v>298</v>
      </c>
      <c r="C1692">
        <v>5270</v>
      </c>
      <c r="D1692">
        <v>3</v>
      </c>
      <c r="E1692" t="s">
        <v>29</v>
      </c>
      <c r="F1692" t="s">
        <v>946</v>
      </c>
      <c r="G1692">
        <v>165</v>
      </c>
      <c r="H1692" t="s">
        <v>196</v>
      </c>
      <c r="I1692">
        <v>4</v>
      </c>
      <c r="J1692">
        <f>(G1692/100)*I1692</f>
        <v>6.6</v>
      </c>
      <c r="K1692" t="s">
        <v>1113</v>
      </c>
    </row>
    <row r="1693" spans="1:11" ht="15">
      <c r="A1693" t="s">
        <v>890</v>
      </c>
      <c r="B1693" t="s">
        <v>433</v>
      </c>
      <c r="C1693">
        <v>5206</v>
      </c>
      <c r="D1693">
        <v>1</v>
      </c>
      <c r="E1693" t="s">
        <v>14</v>
      </c>
      <c r="F1693" t="s">
        <v>924</v>
      </c>
      <c r="G1693">
        <v>10</v>
      </c>
      <c r="H1693" t="s">
        <v>196</v>
      </c>
      <c r="I1693">
        <v>4</v>
      </c>
      <c r="J1693">
        <f>(G1693/100)*I1693</f>
        <v>0.4</v>
      </c>
      <c r="K1693" t="s">
        <v>1105</v>
      </c>
    </row>
    <row r="1694" spans="1:11" ht="15">
      <c r="A1694" t="s">
        <v>890</v>
      </c>
      <c r="B1694" t="s">
        <v>487</v>
      </c>
      <c r="C1694">
        <v>5214</v>
      </c>
      <c r="D1694">
        <v>1</v>
      </c>
      <c r="E1694" t="s">
        <v>14</v>
      </c>
      <c r="F1694" t="s">
        <v>924</v>
      </c>
      <c r="G1694">
        <v>9</v>
      </c>
      <c r="H1694" t="s">
        <v>196</v>
      </c>
      <c r="I1694">
        <v>4</v>
      </c>
      <c r="J1694">
        <f>(G1694/100)*I1694</f>
        <v>0.36</v>
      </c>
      <c r="K1694" t="s">
        <v>1114</v>
      </c>
    </row>
    <row r="1695" spans="1:11" ht="15">
      <c r="A1695" t="s">
        <v>890</v>
      </c>
      <c r="B1695" t="s">
        <v>488</v>
      </c>
      <c r="C1695">
        <v>5205</v>
      </c>
      <c r="D1695">
        <v>1</v>
      </c>
      <c r="E1695" t="s">
        <v>14</v>
      </c>
      <c r="F1695" t="s">
        <v>924</v>
      </c>
      <c r="G1695">
        <v>7.5</v>
      </c>
      <c r="H1695" t="s">
        <v>196</v>
      </c>
      <c r="I1695">
        <v>4</v>
      </c>
      <c r="J1695" t="s">
        <v>533</v>
      </c>
      <c r="K1695" t="s">
        <v>1115</v>
      </c>
    </row>
    <row r="1696" spans="1:11" ht="15">
      <c r="A1696" t="s">
        <v>890</v>
      </c>
      <c r="B1696" t="s">
        <v>488</v>
      </c>
      <c r="C1696">
        <v>5219</v>
      </c>
      <c r="D1696">
        <v>2</v>
      </c>
      <c r="E1696" t="s">
        <v>14</v>
      </c>
      <c r="F1696" t="s">
        <v>924</v>
      </c>
      <c r="G1696">
        <v>21.5</v>
      </c>
      <c r="H1696" t="s">
        <v>196</v>
      </c>
      <c r="I1696">
        <v>4</v>
      </c>
      <c r="J1696">
        <f>(G1696/100)*I1696</f>
        <v>0.86</v>
      </c>
      <c r="K1696" t="s">
        <v>1115</v>
      </c>
    </row>
    <row r="1697" spans="1:11" ht="15">
      <c r="A1697" t="s">
        <v>890</v>
      </c>
      <c r="B1697" t="s">
        <v>706</v>
      </c>
      <c r="C1697">
        <v>5229</v>
      </c>
      <c r="D1697">
        <v>1</v>
      </c>
      <c r="E1697" t="s">
        <v>14</v>
      </c>
      <c r="F1697" t="s">
        <v>918</v>
      </c>
      <c r="G1697">
        <v>14</v>
      </c>
      <c r="H1697" t="s">
        <v>196</v>
      </c>
      <c r="I1697">
        <v>4</v>
      </c>
      <c r="J1697" t="s">
        <v>533</v>
      </c>
      <c r="K1697" t="s">
        <v>1116</v>
      </c>
    </row>
    <row r="1698" spans="1:11" ht="15">
      <c r="A1698" t="s">
        <v>890</v>
      </c>
      <c r="B1698" t="s">
        <v>706</v>
      </c>
      <c r="C1698">
        <v>5390</v>
      </c>
      <c r="D1698">
        <v>2</v>
      </c>
      <c r="E1698" t="s">
        <v>14</v>
      </c>
      <c r="F1698" t="s">
        <v>78</v>
      </c>
      <c r="G1698">
        <v>33</v>
      </c>
      <c r="H1698" t="s">
        <v>196</v>
      </c>
      <c r="I1698">
        <v>4</v>
      </c>
      <c r="J1698">
        <f>(G1698/100)*I1698</f>
        <v>1.32</v>
      </c>
      <c r="K1698" t="s">
        <v>1116</v>
      </c>
    </row>
    <row r="1699" spans="1:11" ht="15">
      <c r="A1699" t="s">
        <v>890</v>
      </c>
      <c r="B1699" t="s">
        <v>706</v>
      </c>
      <c r="C1699">
        <v>5395</v>
      </c>
      <c r="D1699">
        <v>3</v>
      </c>
      <c r="E1699" t="s">
        <v>14</v>
      </c>
      <c r="F1699" t="s">
        <v>32</v>
      </c>
      <c r="G1699">
        <v>40</v>
      </c>
      <c r="H1699" t="s">
        <v>196</v>
      </c>
      <c r="I1699">
        <v>4</v>
      </c>
      <c r="J1699">
        <f>(G1699/100)*I1699</f>
        <v>1.6</v>
      </c>
      <c r="K1699" t="s">
        <v>1116</v>
      </c>
    </row>
    <row r="1700" spans="1:11" ht="15">
      <c r="A1700" t="s">
        <v>890</v>
      </c>
      <c r="B1700" t="s">
        <v>707</v>
      </c>
      <c r="C1700">
        <v>5245</v>
      </c>
      <c r="D1700">
        <v>1</v>
      </c>
      <c r="E1700" t="s">
        <v>14</v>
      </c>
      <c r="F1700" t="s">
        <v>927</v>
      </c>
      <c r="G1700">
        <v>10</v>
      </c>
      <c r="H1700" t="s">
        <v>196</v>
      </c>
      <c r="I1700">
        <v>4</v>
      </c>
      <c r="J1700" t="s">
        <v>533</v>
      </c>
      <c r="K1700" t="s">
        <v>1117</v>
      </c>
    </row>
    <row r="1701" spans="1:11" ht="15">
      <c r="A1701" t="s">
        <v>890</v>
      </c>
      <c r="B1701" t="s">
        <v>707</v>
      </c>
      <c r="C1701">
        <v>5254</v>
      </c>
      <c r="D1701">
        <v>2</v>
      </c>
      <c r="E1701" t="s">
        <v>14</v>
      </c>
      <c r="F1701" t="s">
        <v>986</v>
      </c>
      <c r="G1701">
        <v>50</v>
      </c>
      <c r="H1701" t="s">
        <v>196</v>
      </c>
      <c r="I1701">
        <v>4</v>
      </c>
      <c r="J1701">
        <f>(G1701/100)*I1701</f>
        <v>2</v>
      </c>
      <c r="K1701" t="s">
        <v>1117</v>
      </c>
    </row>
    <row r="1702" spans="1:11" ht="15">
      <c r="A1702" t="s">
        <v>890</v>
      </c>
      <c r="B1702" t="s">
        <v>707</v>
      </c>
      <c r="C1702">
        <v>5392</v>
      </c>
      <c r="D1702">
        <v>3</v>
      </c>
      <c r="E1702" t="s">
        <v>14</v>
      </c>
      <c r="F1702" t="s">
        <v>78</v>
      </c>
      <c r="G1702">
        <v>5</v>
      </c>
      <c r="H1702" t="s">
        <v>196</v>
      </c>
      <c r="I1702">
        <v>4</v>
      </c>
      <c r="J1702">
        <f>(G1702/100)*I1702</f>
        <v>0.2</v>
      </c>
      <c r="K1702" t="s">
        <v>1117</v>
      </c>
    </row>
    <row r="1703" spans="1:11" ht="15">
      <c r="A1703" t="s">
        <v>890</v>
      </c>
      <c r="B1703" t="s">
        <v>708</v>
      </c>
      <c r="C1703">
        <v>5266</v>
      </c>
      <c r="D1703">
        <v>1</v>
      </c>
      <c r="E1703" t="s">
        <v>14</v>
      </c>
      <c r="F1703" t="s">
        <v>946</v>
      </c>
      <c r="G1703">
        <v>11</v>
      </c>
      <c r="H1703" t="s">
        <v>196</v>
      </c>
      <c r="I1703">
        <v>4</v>
      </c>
      <c r="J1703" t="s">
        <v>533</v>
      </c>
      <c r="K1703" t="s">
        <v>1118</v>
      </c>
    </row>
    <row r="1704" spans="1:11" ht="15">
      <c r="A1704" t="s">
        <v>890</v>
      </c>
      <c r="B1704" t="s">
        <v>708</v>
      </c>
      <c r="C1704">
        <v>5280</v>
      </c>
      <c r="D1704">
        <v>2</v>
      </c>
      <c r="E1704" t="s">
        <v>14</v>
      </c>
      <c r="F1704" t="s">
        <v>946</v>
      </c>
      <c r="G1704">
        <v>60</v>
      </c>
      <c r="H1704" t="s">
        <v>196</v>
      </c>
      <c r="I1704">
        <v>4</v>
      </c>
      <c r="J1704">
        <f>(G1704/100)*I1704</f>
        <v>2.4</v>
      </c>
      <c r="K1704" t="s">
        <v>1118</v>
      </c>
    </row>
    <row r="1705" spans="1:11" ht="15">
      <c r="A1705" t="s">
        <v>890</v>
      </c>
      <c r="B1705" t="s">
        <v>708</v>
      </c>
      <c r="C1705">
        <v>5400</v>
      </c>
      <c r="D1705">
        <v>3</v>
      </c>
      <c r="E1705" t="s">
        <v>14</v>
      </c>
      <c r="F1705" t="s">
        <v>101</v>
      </c>
      <c r="G1705">
        <v>5</v>
      </c>
      <c r="H1705" t="s">
        <v>196</v>
      </c>
      <c r="I1705">
        <v>4</v>
      </c>
      <c r="J1705">
        <f>(G1705/100)*I1705</f>
        <v>0.2</v>
      </c>
      <c r="K1705" t="s">
        <v>1118</v>
      </c>
    </row>
    <row r="1706" spans="1:11" ht="15">
      <c r="A1706" t="s">
        <v>897</v>
      </c>
      <c r="B1706" t="s">
        <v>1119</v>
      </c>
      <c r="C1706">
        <v>5153</v>
      </c>
      <c r="D1706">
        <v>1</v>
      </c>
      <c r="E1706" t="s">
        <v>14</v>
      </c>
      <c r="F1706" t="s">
        <v>914</v>
      </c>
      <c r="G1706">
        <v>7.25</v>
      </c>
      <c r="H1706" t="s">
        <v>196</v>
      </c>
      <c r="I1706">
        <v>4</v>
      </c>
      <c r="J1706" t="s">
        <v>533</v>
      </c>
      <c r="K1706" t="s">
        <v>1120</v>
      </c>
    </row>
    <row r="1707" spans="1:11" ht="15">
      <c r="A1707" t="s">
        <v>897</v>
      </c>
      <c r="B1707" t="s">
        <v>1119</v>
      </c>
      <c r="C1707">
        <v>5160</v>
      </c>
      <c r="D1707">
        <v>2</v>
      </c>
      <c r="E1707" t="s">
        <v>14</v>
      </c>
      <c r="F1707" t="s">
        <v>917</v>
      </c>
      <c r="G1707">
        <v>21.5</v>
      </c>
      <c r="H1707" t="s">
        <v>196</v>
      </c>
      <c r="I1707">
        <v>4</v>
      </c>
      <c r="J1707">
        <f>(G1707/100)*I1707</f>
        <v>0.86</v>
      </c>
      <c r="K1707" t="s">
        <v>1025</v>
      </c>
    </row>
    <row r="1708" spans="1:11" ht="15">
      <c r="A1708" t="s">
        <v>897</v>
      </c>
      <c r="B1708" t="s">
        <v>179</v>
      </c>
      <c r="C1708">
        <v>5173</v>
      </c>
      <c r="D1708">
        <v>1</v>
      </c>
      <c r="E1708" t="s">
        <v>14</v>
      </c>
      <c r="F1708" t="s">
        <v>920</v>
      </c>
      <c r="G1708">
        <v>12</v>
      </c>
      <c r="H1708" t="s">
        <v>196</v>
      </c>
      <c r="I1708">
        <v>4</v>
      </c>
      <c r="J1708" t="s">
        <v>533</v>
      </c>
      <c r="K1708" t="s">
        <v>1121</v>
      </c>
    </row>
    <row r="1709" spans="1:11" ht="15">
      <c r="A1709" t="s">
        <v>897</v>
      </c>
      <c r="B1709" t="s">
        <v>179</v>
      </c>
      <c r="C1709">
        <v>5324</v>
      </c>
      <c r="D1709">
        <v>2</v>
      </c>
      <c r="E1709" t="s">
        <v>14</v>
      </c>
      <c r="F1709" t="s">
        <v>949</v>
      </c>
      <c r="G1709">
        <v>33.3</v>
      </c>
      <c r="H1709" t="s">
        <v>196</v>
      </c>
      <c r="I1709">
        <v>4</v>
      </c>
      <c r="J1709">
        <f>(G1709/100)*I1709</f>
        <v>1.3319999999999999</v>
      </c>
      <c r="K1709" t="s">
        <v>1121</v>
      </c>
    </row>
    <row r="1710" spans="1:11" ht="15">
      <c r="A1710" t="s">
        <v>897</v>
      </c>
      <c r="B1710" t="s">
        <v>179</v>
      </c>
      <c r="C1710">
        <v>5452</v>
      </c>
      <c r="D1710">
        <v>3</v>
      </c>
      <c r="E1710" t="s">
        <v>29</v>
      </c>
      <c r="G1710">
        <v>32</v>
      </c>
      <c r="H1710" t="s">
        <v>731</v>
      </c>
      <c r="I1710" t="s">
        <v>43</v>
      </c>
      <c r="J1710" t="s">
        <v>43</v>
      </c>
      <c r="K1710" t="s">
        <v>1122</v>
      </c>
    </row>
    <row r="1711" spans="1:11" ht="15">
      <c r="A1711" t="s">
        <v>897</v>
      </c>
      <c r="B1711" t="s">
        <v>179</v>
      </c>
      <c r="C1711">
        <v>5454</v>
      </c>
      <c r="D1711">
        <v>4</v>
      </c>
      <c r="E1711" t="s">
        <v>141</v>
      </c>
      <c r="G1711">
        <v>2</v>
      </c>
      <c r="H1711" t="s">
        <v>731</v>
      </c>
      <c r="I1711" t="s">
        <v>43</v>
      </c>
      <c r="J1711" t="s">
        <v>43</v>
      </c>
      <c r="K1711" t="s">
        <v>1122</v>
      </c>
    </row>
    <row r="1712" spans="1:11" ht="15">
      <c r="A1712" t="s">
        <v>897</v>
      </c>
      <c r="B1712" t="s">
        <v>179</v>
      </c>
      <c r="C1712">
        <v>5456</v>
      </c>
      <c r="D1712">
        <v>5</v>
      </c>
      <c r="E1712" t="s">
        <v>143</v>
      </c>
      <c r="G1712">
        <v>35</v>
      </c>
      <c r="H1712" t="s">
        <v>731</v>
      </c>
      <c r="I1712">
        <v>2.11</v>
      </c>
      <c r="J1712">
        <f>(((1.7*20)+(2*20))/100)*I1712</f>
        <v>1.5614</v>
      </c>
      <c r="K1712" t="s">
        <v>1122</v>
      </c>
    </row>
    <row r="1713" spans="1:11" ht="15">
      <c r="A1713" t="s">
        <v>897</v>
      </c>
      <c r="B1713" t="s">
        <v>244</v>
      </c>
      <c r="C1713">
        <v>5159</v>
      </c>
      <c r="D1713">
        <v>1</v>
      </c>
      <c r="E1713" t="s">
        <v>14</v>
      </c>
      <c r="F1713" t="s">
        <v>917</v>
      </c>
      <c r="G1713">
        <v>9</v>
      </c>
      <c r="H1713" t="s">
        <v>196</v>
      </c>
      <c r="I1713">
        <v>4</v>
      </c>
      <c r="J1713" t="s">
        <v>533</v>
      </c>
      <c r="K1713" t="s">
        <v>1123</v>
      </c>
    </row>
    <row r="1714" spans="1:11" ht="15">
      <c r="A1714" t="s">
        <v>897</v>
      </c>
      <c r="B1714" t="s">
        <v>244</v>
      </c>
      <c r="C1714">
        <v>5166</v>
      </c>
      <c r="D1714">
        <v>2</v>
      </c>
      <c r="E1714" t="s">
        <v>14</v>
      </c>
      <c r="F1714" t="s">
        <v>917</v>
      </c>
      <c r="G1714">
        <v>26.2</v>
      </c>
      <c r="H1714" t="s">
        <v>196</v>
      </c>
      <c r="I1714">
        <v>4</v>
      </c>
      <c r="J1714">
        <f>(G1714/100)*I1714</f>
        <v>1.048</v>
      </c>
      <c r="K1714" t="s">
        <v>1001</v>
      </c>
    </row>
    <row r="1715" spans="1:11" ht="15">
      <c r="A1715" t="s">
        <v>897</v>
      </c>
      <c r="B1715" t="s">
        <v>244</v>
      </c>
      <c r="C1715">
        <v>5235</v>
      </c>
      <c r="D1715">
        <v>3</v>
      </c>
      <c r="E1715" t="s">
        <v>14</v>
      </c>
      <c r="F1715" t="s">
        <v>927</v>
      </c>
      <c r="G1715">
        <v>5</v>
      </c>
      <c r="H1715" t="s">
        <v>196</v>
      </c>
      <c r="I1715">
        <v>4</v>
      </c>
      <c r="J1715">
        <f>(G1715/100)*I1715</f>
        <v>0.2</v>
      </c>
      <c r="K1715" t="s">
        <v>1123</v>
      </c>
    </row>
    <row r="1716" spans="1:11" ht="15">
      <c r="A1716" t="s">
        <v>890</v>
      </c>
      <c r="B1716" t="s">
        <v>245</v>
      </c>
      <c r="C1716">
        <v>5183</v>
      </c>
      <c r="D1716">
        <v>1</v>
      </c>
      <c r="E1716" t="s">
        <v>14</v>
      </c>
      <c r="F1716" t="s">
        <v>920</v>
      </c>
      <c r="G1716">
        <v>70</v>
      </c>
      <c r="H1716" t="s">
        <v>196</v>
      </c>
      <c r="I1716">
        <v>4</v>
      </c>
      <c r="J1716">
        <f>(G1716/100)*I1716</f>
        <v>2.8</v>
      </c>
      <c r="K1716" t="s">
        <v>1124</v>
      </c>
    </row>
    <row r="1717" spans="1:11" ht="15">
      <c r="A1717" t="s">
        <v>890</v>
      </c>
      <c r="B1717" t="s">
        <v>491</v>
      </c>
      <c r="C1717">
        <v>5248</v>
      </c>
      <c r="D1717">
        <v>1</v>
      </c>
      <c r="E1717" t="s">
        <v>14</v>
      </c>
      <c r="F1717" t="s">
        <v>986</v>
      </c>
      <c r="G1717">
        <v>10</v>
      </c>
      <c r="H1717" t="s">
        <v>196</v>
      </c>
      <c r="I1717">
        <v>4</v>
      </c>
      <c r="J1717">
        <f>(G1717/100)*I1717</f>
        <v>0.4</v>
      </c>
      <c r="K1717" t="s">
        <v>1125</v>
      </c>
    </row>
    <row r="1718" spans="1:11" ht="15">
      <c r="A1718" t="s">
        <v>890</v>
      </c>
      <c r="B1718" t="s">
        <v>492</v>
      </c>
      <c r="C1718">
        <v>5258</v>
      </c>
      <c r="D1718">
        <v>1</v>
      </c>
      <c r="E1718" t="s">
        <v>14</v>
      </c>
      <c r="F1718" t="s">
        <v>986</v>
      </c>
      <c r="G1718">
        <v>10</v>
      </c>
      <c r="H1718" t="s">
        <v>196</v>
      </c>
      <c r="I1718">
        <v>4</v>
      </c>
      <c r="J1718">
        <f>(G1718/100)*I1718</f>
        <v>0.4</v>
      </c>
      <c r="K1718" t="s">
        <v>1106</v>
      </c>
    </row>
    <row r="1719" spans="1:11" ht="15">
      <c r="A1719" t="s">
        <v>890</v>
      </c>
      <c r="B1719" t="s">
        <v>493</v>
      </c>
      <c r="C1719">
        <v>5274</v>
      </c>
      <c r="D1719">
        <v>1</v>
      </c>
      <c r="E1719" t="s">
        <v>14</v>
      </c>
      <c r="F1719" t="s">
        <v>946</v>
      </c>
      <c r="G1719">
        <v>9.5</v>
      </c>
      <c r="H1719" t="s">
        <v>196</v>
      </c>
      <c r="I1719">
        <v>4</v>
      </c>
      <c r="J1719" t="s">
        <v>533</v>
      </c>
      <c r="K1719" t="s">
        <v>1126</v>
      </c>
    </row>
    <row r="1720" spans="1:11" ht="15">
      <c r="A1720" t="s">
        <v>890</v>
      </c>
      <c r="B1720" t="s">
        <v>493</v>
      </c>
      <c r="C1720">
        <v>5284</v>
      </c>
      <c r="D1720">
        <v>2</v>
      </c>
      <c r="E1720" t="s">
        <v>14</v>
      </c>
      <c r="F1720" t="s">
        <v>947</v>
      </c>
      <c r="G1720">
        <v>22.3</v>
      </c>
      <c r="H1720" t="s">
        <v>196</v>
      </c>
      <c r="I1720">
        <v>4</v>
      </c>
      <c r="J1720">
        <f>(G1720/100)*I1720</f>
        <v>0.892</v>
      </c>
      <c r="K1720" t="s">
        <v>1126</v>
      </c>
    </row>
    <row r="1721" spans="1:11" ht="15">
      <c r="A1721" t="s">
        <v>890</v>
      </c>
      <c r="B1721" t="s">
        <v>709</v>
      </c>
      <c r="C1721">
        <v>5285</v>
      </c>
      <c r="D1721">
        <v>1</v>
      </c>
      <c r="E1721" t="s">
        <v>14</v>
      </c>
      <c r="F1721" t="s">
        <v>947</v>
      </c>
      <c r="G1721">
        <v>27.7</v>
      </c>
      <c r="H1721" t="s">
        <v>196</v>
      </c>
      <c r="I1721">
        <v>4</v>
      </c>
      <c r="J1721" t="s">
        <v>533</v>
      </c>
      <c r="K1721" t="s">
        <v>1127</v>
      </c>
    </row>
    <row r="1722" spans="1:11" ht="15">
      <c r="A1722" t="s">
        <v>890</v>
      </c>
      <c r="B1722" t="s">
        <v>709</v>
      </c>
      <c r="C1722">
        <v>5311</v>
      </c>
      <c r="D1722">
        <v>2</v>
      </c>
      <c r="E1722" t="s">
        <v>14</v>
      </c>
      <c r="F1722" t="s">
        <v>948</v>
      </c>
      <c r="G1722">
        <v>36.2</v>
      </c>
      <c r="H1722" t="s">
        <v>196</v>
      </c>
      <c r="I1722">
        <v>4</v>
      </c>
      <c r="J1722" t="s">
        <v>533</v>
      </c>
      <c r="K1722" t="s">
        <v>1127</v>
      </c>
    </row>
    <row r="1723" spans="1:11" ht="15">
      <c r="A1723" t="s">
        <v>890</v>
      </c>
      <c r="B1723" t="s">
        <v>709</v>
      </c>
      <c r="C1723">
        <v>5325</v>
      </c>
      <c r="D1723">
        <v>2</v>
      </c>
      <c r="E1723" t="s">
        <v>14</v>
      </c>
      <c r="F1723" t="s">
        <v>949</v>
      </c>
      <c r="G1723" t="s">
        <v>533</v>
      </c>
      <c r="H1723" t="s">
        <v>717</v>
      </c>
      <c r="I1723" t="s">
        <v>43</v>
      </c>
      <c r="J1723" t="s">
        <v>43</v>
      </c>
      <c r="K1723" t="s">
        <v>990</v>
      </c>
    </row>
    <row r="1724" spans="1:11" ht="15">
      <c r="A1724" t="s">
        <v>890</v>
      </c>
      <c r="B1724" t="s">
        <v>709</v>
      </c>
      <c r="C1724">
        <v>5351</v>
      </c>
      <c r="D1724">
        <v>3</v>
      </c>
      <c r="E1724" t="s">
        <v>14</v>
      </c>
      <c r="F1724" t="s">
        <v>956</v>
      </c>
      <c r="G1724">
        <v>80</v>
      </c>
      <c r="H1724" t="s">
        <v>196</v>
      </c>
      <c r="I1724">
        <v>4</v>
      </c>
      <c r="J1724">
        <f>(G1724/100)*I1724</f>
        <v>3.2</v>
      </c>
      <c r="K1724" t="s">
        <v>1127</v>
      </c>
    </row>
    <row r="1725" spans="1:11" ht="15">
      <c r="A1725" t="s">
        <v>890</v>
      </c>
      <c r="B1725" t="s">
        <v>709</v>
      </c>
      <c r="C1725">
        <v>5327</v>
      </c>
      <c r="D1725">
        <v>3</v>
      </c>
      <c r="E1725" t="s">
        <v>29</v>
      </c>
      <c r="F1725" t="s">
        <v>949</v>
      </c>
      <c r="G1725" t="s">
        <v>533</v>
      </c>
      <c r="H1725" t="s">
        <v>717</v>
      </c>
      <c r="I1725" t="s">
        <v>43</v>
      </c>
      <c r="J1725" t="s">
        <v>43</v>
      </c>
      <c r="K1725" t="s">
        <v>990</v>
      </c>
    </row>
    <row r="1726" spans="1:11" ht="15">
      <c r="A1726" t="s">
        <v>890</v>
      </c>
      <c r="B1726" t="s">
        <v>710</v>
      </c>
      <c r="C1726">
        <v>5326</v>
      </c>
      <c r="D1726">
        <v>1</v>
      </c>
      <c r="E1726" t="s">
        <v>14</v>
      </c>
      <c r="F1726" t="s">
        <v>949</v>
      </c>
      <c r="G1726">
        <v>10</v>
      </c>
      <c r="H1726" t="s">
        <v>717</v>
      </c>
      <c r="I1726">
        <v>4</v>
      </c>
      <c r="J1726" t="s">
        <v>533</v>
      </c>
      <c r="K1726" t="s">
        <v>1128</v>
      </c>
    </row>
    <row r="1727" spans="1:11" ht="15">
      <c r="A1727" t="s">
        <v>890</v>
      </c>
      <c r="B1727" t="s">
        <v>710</v>
      </c>
      <c r="C1727">
        <v>5342</v>
      </c>
      <c r="D1727">
        <v>2</v>
      </c>
      <c r="E1727" t="s">
        <v>14</v>
      </c>
      <c r="F1727" t="s">
        <v>953</v>
      </c>
      <c r="G1727">
        <v>43.7</v>
      </c>
      <c r="H1727" t="s">
        <v>196</v>
      </c>
      <c r="I1727">
        <v>4</v>
      </c>
      <c r="J1727">
        <f>(G1727/100)*I1727</f>
        <v>1.7480000000000002</v>
      </c>
      <c r="K1727" t="s">
        <v>1128</v>
      </c>
    </row>
    <row r="1728" spans="1:11" ht="15">
      <c r="A1728" t="s">
        <v>890</v>
      </c>
      <c r="B1728" t="s">
        <v>710</v>
      </c>
      <c r="C1728">
        <v>5354</v>
      </c>
      <c r="D1728">
        <v>2</v>
      </c>
      <c r="E1728" t="s">
        <v>14</v>
      </c>
      <c r="F1728" t="s">
        <v>956</v>
      </c>
      <c r="G1728" t="s">
        <v>533</v>
      </c>
      <c r="H1728" t="s">
        <v>196</v>
      </c>
      <c r="I1728" t="s">
        <v>43</v>
      </c>
      <c r="J1728" t="s">
        <v>43</v>
      </c>
      <c r="K1728" t="s">
        <v>990</v>
      </c>
    </row>
    <row r="1729" spans="1:11" ht="15">
      <c r="A1729" t="s">
        <v>890</v>
      </c>
      <c r="B1729" t="s">
        <v>710</v>
      </c>
      <c r="C1729">
        <v>5376</v>
      </c>
      <c r="D1729">
        <v>2</v>
      </c>
      <c r="E1729" t="s">
        <v>14</v>
      </c>
      <c r="F1729" t="s">
        <v>41</v>
      </c>
      <c r="G1729" t="s">
        <v>533</v>
      </c>
      <c r="H1729" t="s">
        <v>717</v>
      </c>
      <c r="I1729">
        <v>4</v>
      </c>
      <c r="J1729" t="s">
        <v>533</v>
      </c>
      <c r="K1729" t="s">
        <v>1128</v>
      </c>
    </row>
    <row r="1730" spans="1:11" ht="15">
      <c r="A1730" t="s">
        <v>890</v>
      </c>
      <c r="B1730" t="s">
        <v>711</v>
      </c>
      <c r="C1730">
        <v>5359</v>
      </c>
      <c r="D1730">
        <v>1</v>
      </c>
      <c r="E1730" t="s">
        <v>14</v>
      </c>
      <c r="F1730" t="s">
        <v>15</v>
      </c>
      <c r="G1730">
        <v>10</v>
      </c>
      <c r="H1730" t="s">
        <v>196</v>
      </c>
      <c r="I1730">
        <v>4</v>
      </c>
      <c r="J1730" t="s">
        <v>533</v>
      </c>
      <c r="K1730" t="s">
        <v>1128</v>
      </c>
    </row>
    <row r="1731" spans="1:11" ht="15">
      <c r="A1731" t="s">
        <v>890</v>
      </c>
      <c r="B1731" t="s">
        <v>711</v>
      </c>
      <c r="C1731">
        <v>5363</v>
      </c>
      <c r="D1731">
        <v>2</v>
      </c>
      <c r="E1731" t="s">
        <v>14</v>
      </c>
      <c r="F1731" t="s">
        <v>15</v>
      </c>
      <c r="G1731">
        <v>22.5</v>
      </c>
      <c r="H1731" t="s">
        <v>196</v>
      </c>
      <c r="I1731">
        <v>4</v>
      </c>
      <c r="J1731">
        <f>(G1731/100)*I1731</f>
        <v>0.9</v>
      </c>
      <c r="K1731" t="s">
        <v>1128</v>
      </c>
    </row>
    <row r="1732" spans="1:11" ht="15">
      <c r="A1732" t="s">
        <v>1334</v>
      </c>
      <c r="B1732" t="s">
        <v>18</v>
      </c>
      <c r="G1732" s="1">
        <v>175</v>
      </c>
      <c r="H1732" s="1" t="s">
        <v>21</v>
      </c>
      <c r="I1732" s="1">
        <v>4</v>
      </c>
      <c r="J1732" s="1">
        <v>14</v>
      </c>
      <c r="K1732" t="s">
        <v>1134</v>
      </c>
    </row>
    <row r="1733" spans="1:11" ht="15">
      <c r="A1733" t="s">
        <v>1334</v>
      </c>
      <c r="B1733" t="s">
        <v>91</v>
      </c>
      <c r="G1733" s="1">
        <v>175</v>
      </c>
      <c r="H1733" s="1" t="s">
        <v>21</v>
      </c>
      <c r="I1733" s="1">
        <v>4</v>
      </c>
      <c r="J1733" s="2">
        <v>14</v>
      </c>
      <c r="K1733" t="s">
        <v>1134</v>
      </c>
    </row>
    <row r="1734" spans="1:11" ht="15">
      <c r="A1734" t="s">
        <v>1334</v>
      </c>
      <c r="B1734" t="s">
        <v>1336</v>
      </c>
      <c r="G1734">
        <v>50</v>
      </c>
      <c r="H1734" t="s">
        <v>21</v>
      </c>
      <c r="I1734">
        <v>4</v>
      </c>
      <c r="J1734">
        <v>6</v>
      </c>
      <c r="K1734" t="s">
        <v>1264</v>
      </c>
    </row>
    <row r="1735" spans="1:11" ht="15">
      <c r="A1735" t="s">
        <v>1334</v>
      </c>
      <c r="B1735" t="s">
        <v>1337</v>
      </c>
      <c r="G1735">
        <v>50</v>
      </c>
      <c r="H1735" t="s">
        <v>21</v>
      </c>
      <c r="I1735">
        <v>4</v>
      </c>
      <c r="J1735">
        <v>6</v>
      </c>
      <c r="K1735" t="s">
        <v>1264</v>
      </c>
    </row>
    <row r="1736" spans="1:11" ht="15">
      <c r="A1736" t="s">
        <v>1334</v>
      </c>
      <c r="B1736" t="s">
        <v>1338</v>
      </c>
      <c r="G1736">
        <v>50</v>
      </c>
      <c r="H1736" t="s">
        <v>21</v>
      </c>
      <c r="I1736">
        <v>4</v>
      </c>
      <c r="J1736">
        <v>6</v>
      </c>
      <c r="K1736" t="s">
        <v>1264</v>
      </c>
    </row>
    <row r="1737" spans="1:11" ht="15">
      <c r="A1737" t="s">
        <v>1334</v>
      </c>
      <c r="B1737" t="s">
        <v>1335</v>
      </c>
      <c r="G1737">
        <v>30</v>
      </c>
      <c r="H1737" t="s">
        <v>52</v>
      </c>
      <c r="I1737">
        <v>2</v>
      </c>
      <c r="J1737">
        <v>0.9</v>
      </c>
      <c r="K1737" t="s">
        <v>1264</v>
      </c>
    </row>
    <row r="1738" spans="1:11" ht="15">
      <c r="A1738" t="s">
        <v>1334</v>
      </c>
      <c r="B1738" t="s">
        <v>13</v>
      </c>
      <c r="G1738">
        <v>30</v>
      </c>
      <c r="H1738" t="s">
        <v>21</v>
      </c>
      <c r="I1738">
        <v>4</v>
      </c>
      <c r="J1738">
        <v>4.8</v>
      </c>
      <c r="K1738" t="s">
        <v>1339</v>
      </c>
    </row>
    <row r="1739" spans="1:11" ht="15">
      <c r="A1739" t="s">
        <v>1334</v>
      </c>
      <c r="B1739" t="s">
        <v>1181</v>
      </c>
      <c r="G1739">
        <v>30</v>
      </c>
      <c r="H1739" t="s">
        <v>21</v>
      </c>
      <c r="I1739">
        <v>4</v>
      </c>
      <c r="J1739">
        <v>4.8</v>
      </c>
      <c r="K1739" t="s">
        <v>1339</v>
      </c>
    </row>
    <row r="1740" spans="1:11" ht="15">
      <c r="A1740" t="s">
        <v>1334</v>
      </c>
      <c r="B1740" t="s">
        <v>1182</v>
      </c>
      <c r="G1740">
        <v>30</v>
      </c>
      <c r="H1740" t="s">
        <v>21</v>
      </c>
      <c r="I1740">
        <v>4</v>
      </c>
      <c r="J1740">
        <v>4.8</v>
      </c>
      <c r="K1740" t="s">
        <v>1339</v>
      </c>
    </row>
    <row r="1741" spans="1:11" ht="15">
      <c r="A1741" t="s">
        <v>1334</v>
      </c>
      <c r="B1741" t="s">
        <v>1183</v>
      </c>
      <c r="G1741">
        <v>30</v>
      </c>
      <c r="H1741" t="s">
        <v>21</v>
      </c>
      <c r="I1741">
        <v>4</v>
      </c>
      <c r="J1741">
        <v>4.8</v>
      </c>
      <c r="K1741" t="s">
        <v>1339</v>
      </c>
    </row>
    <row r="1742" spans="1:11" ht="15">
      <c r="A1742" t="s">
        <v>1334</v>
      </c>
      <c r="B1742" t="s">
        <v>76</v>
      </c>
      <c r="G1742">
        <v>30</v>
      </c>
      <c r="H1742" t="s">
        <v>16</v>
      </c>
      <c r="I1742">
        <v>3</v>
      </c>
      <c r="J1742">
        <v>2.7</v>
      </c>
      <c r="K1742" t="s">
        <v>1339</v>
      </c>
    </row>
    <row r="1743" spans="1:11" ht="15">
      <c r="A1743" t="s">
        <v>1334</v>
      </c>
      <c r="B1743" t="s">
        <v>1051</v>
      </c>
      <c r="G1743">
        <v>30</v>
      </c>
      <c r="H1743" t="s">
        <v>16</v>
      </c>
      <c r="I1743">
        <v>3</v>
      </c>
      <c r="J1743">
        <v>2.7</v>
      </c>
      <c r="K1743" t="s">
        <v>1339</v>
      </c>
    </row>
    <row r="1744" spans="1:11" ht="15">
      <c r="A1744" t="s">
        <v>1334</v>
      </c>
      <c r="B1744" t="s">
        <v>1054</v>
      </c>
      <c r="G1744">
        <v>30</v>
      </c>
      <c r="H1744" t="s">
        <v>16</v>
      </c>
      <c r="I1744">
        <v>3</v>
      </c>
      <c r="J1744">
        <v>2.7</v>
      </c>
      <c r="K1744" t="s">
        <v>1339</v>
      </c>
    </row>
    <row r="1745" spans="1:11" ht="15">
      <c r="A1745" t="s">
        <v>1334</v>
      </c>
      <c r="B1745" t="s">
        <v>51</v>
      </c>
      <c r="G1745">
        <v>30</v>
      </c>
      <c r="H1745" t="s">
        <v>52</v>
      </c>
      <c r="I1745">
        <v>2</v>
      </c>
      <c r="J1745">
        <v>2.4</v>
      </c>
      <c r="K1745" t="s">
        <v>1339</v>
      </c>
    </row>
    <row r="1746" spans="1:11" ht="15">
      <c r="A1746" t="s">
        <v>1334</v>
      </c>
      <c r="B1746" t="s">
        <v>687</v>
      </c>
      <c r="G1746">
        <v>30</v>
      </c>
      <c r="H1746" t="s">
        <v>52</v>
      </c>
      <c r="I1746">
        <v>2</v>
      </c>
      <c r="J1746">
        <v>2.4</v>
      </c>
      <c r="K1746" t="s">
        <v>1339</v>
      </c>
    </row>
    <row r="1747" spans="1:11" ht="15">
      <c r="A1747" t="s">
        <v>1334</v>
      </c>
      <c r="B1747" t="s">
        <v>688</v>
      </c>
      <c r="G1747">
        <v>30</v>
      </c>
      <c r="H1747" t="s">
        <v>52</v>
      </c>
      <c r="I1747">
        <v>2</v>
      </c>
      <c r="J1747">
        <v>2.4</v>
      </c>
      <c r="K1747" t="s">
        <v>1339</v>
      </c>
    </row>
    <row r="1748" spans="1:11" ht="15">
      <c r="A1748" t="s">
        <v>1334</v>
      </c>
      <c r="B1748" t="s">
        <v>1050</v>
      </c>
      <c r="G1748">
        <v>30</v>
      </c>
      <c r="H1748" t="s">
        <v>52</v>
      </c>
      <c r="I1748">
        <v>2</v>
      </c>
      <c r="J1748">
        <v>2.4</v>
      </c>
      <c r="K1748" t="s">
        <v>1339</v>
      </c>
    </row>
    <row r="1749" spans="1:11" ht="15">
      <c r="A1749" t="s">
        <v>1334</v>
      </c>
      <c r="B1749" t="s">
        <v>689</v>
      </c>
      <c r="G1749">
        <v>10</v>
      </c>
      <c r="H1749" t="s">
        <v>71</v>
      </c>
      <c r="I1749">
        <v>4</v>
      </c>
      <c r="J1749">
        <v>1.2</v>
      </c>
      <c r="K1749" t="s">
        <v>1340</v>
      </c>
    </row>
    <row r="1750" spans="1:11" ht="15">
      <c r="A1750" t="s">
        <v>1334</v>
      </c>
      <c r="B1750" t="s">
        <v>1048</v>
      </c>
      <c r="G1750">
        <v>10</v>
      </c>
      <c r="H1750" t="s">
        <v>71</v>
      </c>
      <c r="I1750">
        <v>4</v>
      </c>
      <c r="J1750">
        <v>1.2</v>
      </c>
      <c r="K1750" t="s">
        <v>1340</v>
      </c>
    </row>
    <row r="1751" spans="1:11" ht="15">
      <c r="A1751" t="s">
        <v>1334</v>
      </c>
      <c r="B1751" t="s">
        <v>701</v>
      </c>
      <c r="G1751">
        <v>10</v>
      </c>
      <c r="H1751" t="s">
        <v>71</v>
      </c>
      <c r="I1751">
        <v>4</v>
      </c>
      <c r="J1751">
        <v>1.2</v>
      </c>
      <c r="K1751" t="s">
        <v>1340</v>
      </c>
    </row>
    <row r="1752" spans="1:11" ht="15">
      <c r="A1752" t="s">
        <v>1334</v>
      </c>
      <c r="B1752" t="s">
        <v>114</v>
      </c>
      <c r="G1752">
        <v>10</v>
      </c>
      <c r="H1752" t="s">
        <v>16</v>
      </c>
      <c r="I1752">
        <v>3</v>
      </c>
      <c r="J1752">
        <v>0.6</v>
      </c>
      <c r="K1752" t="s">
        <v>1340</v>
      </c>
    </row>
    <row r="1753" spans="1:11" ht="15">
      <c r="A1753" t="s">
        <v>1334</v>
      </c>
      <c r="B1753" t="s">
        <v>690</v>
      </c>
      <c r="G1753">
        <v>10</v>
      </c>
      <c r="H1753" t="s">
        <v>16</v>
      </c>
      <c r="I1753">
        <v>3</v>
      </c>
      <c r="J1753">
        <v>0.6</v>
      </c>
      <c r="K1753" t="s">
        <v>1340</v>
      </c>
    </row>
    <row r="1754" spans="1:11" ht="15">
      <c r="A1754" t="s">
        <v>1334</v>
      </c>
      <c r="B1754" t="s">
        <v>1050</v>
      </c>
      <c r="G1754">
        <v>10</v>
      </c>
      <c r="H1754" t="s">
        <v>52</v>
      </c>
      <c r="I1754">
        <v>2</v>
      </c>
      <c r="J1754">
        <v>1.2</v>
      </c>
      <c r="K1754" t="s">
        <v>1340</v>
      </c>
    </row>
    <row r="1755" spans="1:11" ht="15">
      <c r="A1755" t="s">
        <v>1334</v>
      </c>
      <c r="B1755" t="s">
        <v>1130</v>
      </c>
      <c r="G1755">
        <v>10</v>
      </c>
      <c r="H1755" t="s">
        <v>52</v>
      </c>
      <c r="I1755">
        <v>2</v>
      </c>
      <c r="J1755">
        <v>1.2</v>
      </c>
      <c r="K1755" t="s">
        <v>1340</v>
      </c>
    </row>
    <row r="1756" spans="1:11" ht="15">
      <c r="A1756" t="s">
        <v>1334</v>
      </c>
      <c r="B1756" t="s">
        <v>461</v>
      </c>
      <c r="G1756">
        <v>10</v>
      </c>
      <c r="H1756" t="s">
        <v>52</v>
      </c>
      <c r="I1756">
        <v>2</v>
      </c>
      <c r="J1756">
        <v>1.2</v>
      </c>
      <c r="K1756" t="s">
        <v>1340</v>
      </c>
    </row>
    <row r="1757" spans="1:11" ht="15">
      <c r="A1757" t="s">
        <v>1334</v>
      </c>
      <c r="B1757" t="s">
        <v>463</v>
      </c>
      <c r="G1757">
        <v>10</v>
      </c>
      <c r="H1757" t="s">
        <v>52</v>
      </c>
      <c r="I1757">
        <v>2</v>
      </c>
      <c r="J1757">
        <v>1.2</v>
      </c>
      <c r="K1757" t="s">
        <v>1340</v>
      </c>
    </row>
    <row r="1758" spans="1:11" ht="15">
      <c r="A1758" t="s">
        <v>1334</v>
      </c>
      <c r="B1758" t="s">
        <v>434</v>
      </c>
      <c r="G1758">
        <v>10</v>
      </c>
      <c r="H1758" t="s">
        <v>52</v>
      </c>
      <c r="I1758">
        <v>2</v>
      </c>
      <c r="J1758">
        <v>1.2</v>
      </c>
      <c r="K1758" t="s">
        <v>1340</v>
      </c>
    </row>
    <row r="1759" spans="1:11" ht="15">
      <c r="A1759" t="s">
        <v>1334</v>
      </c>
      <c r="B1759" t="s">
        <v>433</v>
      </c>
      <c r="G1759">
        <v>10</v>
      </c>
      <c r="H1759" t="s">
        <v>52</v>
      </c>
      <c r="I1759">
        <v>2</v>
      </c>
      <c r="J1759">
        <v>1.2</v>
      </c>
      <c r="K1759" t="s">
        <v>1340</v>
      </c>
    </row>
    <row r="1760" spans="1:11" ht="15">
      <c r="A1760" t="s">
        <v>1334</v>
      </c>
      <c r="B1760" t="s">
        <v>234</v>
      </c>
      <c r="G1760">
        <v>40</v>
      </c>
      <c r="H1760" t="s">
        <v>71</v>
      </c>
      <c r="I1760">
        <v>4</v>
      </c>
      <c r="J1760">
        <v>3.2</v>
      </c>
      <c r="K1760" t="s">
        <v>1341</v>
      </c>
    </row>
    <row r="1761" spans="1:11" ht="15">
      <c r="A1761" t="s">
        <v>1334</v>
      </c>
      <c r="B1761" t="s">
        <v>205</v>
      </c>
      <c r="G1761">
        <v>40</v>
      </c>
      <c r="H1761" t="s">
        <v>71</v>
      </c>
      <c r="I1761">
        <v>4</v>
      </c>
      <c r="J1761">
        <v>3.2</v>
      </c>
      <c r="K1761" t="s">
        <v>1341</v>
      </c>
    </row>
    <row r="1762" spans="1:11" ht="15">
      <c r="A1762" t="s">
        <v>1334</v>
      </c>
      <c r="B1762" t="s">
        <v>227</v>
      </c>
      <c r="G1762">
        <v>30</v>
      </c>
      <c r="H1762" t="s">
        <v>54</v>
      </c>
      <c r="I1762">
        <v>1</v>
      </c>
      <c r="J1762">
        <v>1.2</v>
      </c>
      <c r="K1762" t="s">
        <v>1342</v>
      </c>
    </row>
    <row r="1763" spans="1:11" ht="15">
      <c r="A1763" t="s">
        <v>1334</v>
      </c>
      <c r="B1763" t="s">
        <v>127</v>
      </c>
      <c r="G1763">
        <v>40</v>
      </c>
      <c r="H1763" t="s">
        <v>52</v>
      </c>
      <c r="I1763">
        <v>2</v>
      </c>
      <c r="J1763">
        <v>2.4</v>
      </c>
      <c r="K1763" t="s">
        <v>1342</v>
      </c>
    </row>
    <row r="1764" spans="1:11" ht="15">
      <c r="A1764" t="s">
        <v>1334</v>
      </c>
      <c r="B1764" t="s">
        <v>692</v>
      </c>
      <c r="G1764">
        <v>40</v>
      </c>
      <c r="H1764" t="s">
        <v>52</v>
      </c>
      <c r="I1764">
        <v>2</v>
      </c>
      <c r="J1764">
        <v>2.4</v>
      </c>
      <c r="K1764" t="s">
        <v>1343</v>
      </c>
    </row>
    <row r="1765" spans="1:11" ht="15">
      <c r="A1765" t="s">
        <v>1334</v>
      </c>
      <c r="B1765" t="s">
        <v>694</v>
      </c>
      <c r="G1765">
        <v>40</v>
      </c>
      <c r="H1765" t="s">
        <v>52</v>
      </c>
      <c r="I1765">
        <v>2</v>
      </c>
      <c r="J1765">
        <v>2.4</v>
      </c>
      <c r="K1765" t="s">
        <v>1343</v>
      </c>
    </row>
    <row r="1766" spans="1:11" ht="15">
      <c r="A1766" t="s">
        <v>1334</v>
      </c>
      <c r="B1766" t="s">
        <v>40</v>
      </c>
      <c r="G1766">
        <v>50</v>
      </c>
      <c r="H1766" t="s">
        <v>71</v>
      </c>
      <c r="I1766">
        <v>4</v>
      </c>
      <c r="J1766">
        <v>2</v>
      </c>
      <c r="K1766" t="s">
        <v>1340</v>
      </c>
    </row>
    <row r="1767" spans="1:11" ht="15">
      <c r="A1767" t="s">
        <v>1334</v>
      </c>
      <c r="B1767" t="s">
        <v>1051</v>
      </c>
      <c r="G1767">
        <v>30</v>
      </c>
      <c r="H1767" t="s">
        <v>54</v>
      </c>
      <c r="I1767">
        <v>1</v>
      </c>
      <c r="J1767">
        <v>0.9</v>
      </c>
      <c r="K1767" t="s">
        <v>1340</v>
      </c>
    </row>
    <row r="1768" spans="1:11" ht="15">
      <c r="A1768" t="s">
        <v>1334</v>
      </c>
      <c r="B1768" t="s">
        <v>476</v>
      </c>
      <c r="G1768">
        <v>30</v>
      </c>
      <c r="H1768" t="s">
        <v>54</v>
      </c>
      <c r="I1768">
        <v>1</v>
      </c>
      <c r="J1768">
        <v>0.9</v>
      </c>
      <c r="K1768" t="s">
        <v>1340</v>
      </c>
    </row>
    <row r="1769" spans="1:11" ht="15">
      <c r="A1769" t="s">
        <v>1334</v>
      </c>
      <c r="B1769" t="s">
        <v>462</v>
      </c>
      <c r="G1769">
        <v>30</v>
      </c>
      <c r="H1769" t="s">
        <v>54</v>
      </c>
      <c r="I1769">
        <v>1</v>
      </c>
      <c r="J1769">
        <v>0.9</v>
      </c>
      <c r="K1769" t="s">
        <v>1340</v>
      </c>
    </row>
    <row r="1770" spans="1:11" ht="15">
      <c r="A1770" t="s">
        <v>1334</v>
      </c>
      <c r="B1770" t="s">
        <v>1130</v>
      </c>
      <c r="G1770">
        <v>180</v>
      </c>
      <c r="H1770" t="s">
        <v>52</v>
      </c>
      <c r="I1770">
        <v>2</v>
      </c>
      <c r="J1770">
        <v>7.2</v>
      </c>
      <c r="K1770" t="s">
        <v>1138</v>
      </c>
    </row>
    <row r="1771" spans="1:11" ht="15">
      <c r="A1771" t="s">
        <v>1334</v>
      </c>
      <c r="B1771" t="s">
        <v>463</v>
      </c>
      <c r="G1771">
        <v>180</v>
      </c>
      <c r="H1771" t="s">
        <v>52</v>
      </c>
      <c r="I1771">
        <v>2</v>
      </c>
      <c r="J1771">
        <v>7.2</v>
      </c>
      <c r="K1771" t="s">
        <v>1138</v>
      </c>
    </row>
    <row r="1772" spans="1:11" ht="15">
      <c r="A1772" t="s">
        <v>1334</v>
      </c>
      <c r="B1772" t="s">
        <v>247</v>
      </c>
      <c r="G1772">
        <v>30</v>
      </c>
      <c r="H1772" t="s">
        <v>71</v>
      </c>
      <c r="I1772">
        <v>4</v>
      </c>
      <c r="J1772">
        <v>1.2</v>
      </c>
      <c r="K1772" t="s">
        <v>1344</v>
      </c>
    </row>
    <row r="1773" spans="1:11" ht="15">
      <c r="A1773" t="s">
        <v>1334</v>
      </c>
      <c r="B1773" t="s">
        <v>221</v>
      </c>
      <c r="G1773">
        <v>40</v>
      </c>
      <c r="H1773" t="s">
        <v>52</v>
      </c>
      <c r="I1773">
        <v>2</v>
      </c>
      <c r="J1773">
        <v>0.8</v>
      </c>
      <c r="K1773" t="s">
        <v>1344</v>
      </c>
    </row>
    <row r="1774" spans="1:11" ht="15">
      <c r="A1774" t="s">
        <v>1334</v>
      </c>
      <c r="B1774" t="s">
        <v>244</v>
      </c>
      <c r="G1774">
        <v>46</v>
      </c>
      <c r="H1774" t="s">
        <v>1346</v>
      </c>
      <c r="I1774">
        <v>1.5</v>
      </c>
      <c r="J1774">
        <v>4.83</v>
      </c>
      <c r="K1774" t="s">
        <v>1345</v>
      </c>
    </row>
    <row r="1775" spans="1:11" ht="15">
      <c r="A1775" t="s">
        <v>1334</v>
      </c>
      <c r="B1775" t="s">
        <v>245</v>
      </c>
      <c r="G1775">
        <v>46</v>
      </c>
      <c r="H1775" t="s">
        <v>1346</v>
      </c>
      <c r="I1775">
        <v>1.5</v>
      </c>
      <c r="J1775">
        <v>4.83</v>
      </c>
      <c r="K1775" t="s">
        <v>1345</v>
      </c>
    </row>
    <row r="1776" spans="1:11" ht="15">
      <c r="A1776" t="s">
        <v>1334</v>
      </c>
      <c r="B1776" t="s">
        <v>182</v>
      </c>
      <c r="G1776">
        <v>46</v>
      </c>
      <c r="H1776" t="s">
        <v>1346</v>
      </c>
      <c r="I1776">
        <v>1.5</v>
      </c>
      <c r="J1776">
        <v>4.83</v>
      </c>
      <c r="K1776" t="s">
        <v>1345</v>
      </c>
    </row>
    <row r="1777" spans="1:11" ht="15">
      <c r="A1777" t="s">
        <v>1334</v>
      </c>
      <c r="B1777" t="s">
        <v>489</v>
      </c>
      <c r="G1777">
        <v>46</v>
      </c>
      <c r="H1777" t="s">
        <v>1346</v>
      </c>
      <c r="I1777">
        <v>1.5</v>
      </c>
      <c r="J1777">
        <v>4.83</v>
      </c>
      <c r="K1777" t="s">
        <v>1345</v>
      </c>
    </row>
    <row r="1778" spans="1:11" ht="15">
      <c r="A1778" t="s">
        <v>1334</v>
      </c>
      <c r="B1778" t="s">
        <v>490</v>
      </c>
      <c r="G1778">
        <v>46</v>
      </c>
      <c r="H1778" t="s">
        <v>1346</v>
      </c>
      <c r="I1778">
        <v>1.5</v>
      </c>
      <c r="J1778">
        <v>4.83</v>
      </c>
      <c r="K1778" t="s">
        <v>1345</v>
      </c>
    </row>
    <row r="1779" spans="1:11" ht="15">
      <c r="A1779" t="s">
        <v>1334</v>
      </c>
      <c r="B1779" t="s">
        <v>491</v>
      </c>
      <c r="G1779">
        <v>46</v>
      </c>
      <c r="H1779" t="s">
        <v>1346</v>
      </c>
      <c r="I1779">
        <v>1.5</v>
      </c>
      <c r="J1779">
        <v>4.83</v>
      </c>
      <c r="K1779" t="s">
        <v>1345</v>
      </c>
    </row>
    <row r="1780" spans="1:11" ht="15">
      <c r="A1780" t="s">
        <v>1334</v>
      </c>
      <c r="B1780" t="s">
        <v>492</v>
      </c>
      <c r="G1780">
        <v>46</v>
      </c>
      <c r="H1780" t="s">
        <v>1346</v>
      </c>
      <c r="I1780">
        <v>1.5</v>
      </c>
      <c r="J1780">
        <v>4.83</v>
      </c>
      <c r="K1780" t="s">
        <v>1345</v>
      </c>
    </row>
    <row r="1781" spans="1:11" ht="15">
      <c r="A1781" t="s">
        <v>1334</v>
      </c>
      <c r="B1781" t="s">
        <v>493</v>
      </c>
      <c r="G1781">
        <v>46</v>
      </c>
      <c r="H1781" t="s">
        <v>1346</v>
      </c>
      <c r="I1781">
        <v>1.5</v>
      </c>
      <c r="J1781">
        <v>4.83</v>
      </c>
      <c r="K1781" t="s">
        <v>1345</v>
      </c>
    </row>
    <row r="1782" spans="1:11" ht="15">
      <c r="A1782" t="s">
        <v>1334</v>
      </c>
      <c r="B1782" t="s">
        <v>1347</v>
      </c>
      <c r="G1782">
        <v>30</v>
      </c>
      <c r="H1782" t="s">
        <v>71</v>
      </c>
      <c r="I1782">
        <v>4</v>
      </c>
      <c r="J1782">
        <v>2.4</v>
      </c>
      <c r="K1782" t="s">
        <v>1344</v>
      </c>
    </row>
    <row r="1783" spans="1:11" ht="15">
      <c r="A1783" t="s">
        <v>1334</v>
      </c>
      <c r="B1783" t="s">
        <v>1347</v>
      </c>
      <c r="G1783">
        <v>30</v>
      </c>
      <c r="H1783" t="s">
        <v>71</v>
      </c>
      <c r="I1783">
        <v>4</v>
      </c>
      <c r="J1783">
        <v>2.4</v>
      </c>
      <c r="K1783" t="s">
        <v>1344</v>
      </c>
    </row>
    <row r="1784" spans="1:11" ht="15">
      <c r="A1784" t="s">
        <v>1334</v>
      </c>
      <c r="B1784" t="s">
        <v>1348</v>
      </c>
      <c r="G1784">
        <v>40</v>
      </c>
      <c r="H1784" t="s">
        <v>71</v>
      </c>
      <c r="I1784">
        <v>4</v>
      </c>
      <c r="J1784">
        <v>1.6</v>
      </c>
      <c r="K1784" t="s">
        <v>1344</v>
      </c>
    </row>
    <row r="1785" spans="1:11" ht="15">
      <c r="A1785" t="s">
        <v>1334</v>
      </c>
      <c r="B1785" t="s">
        <v>1349</v>
      </c>
      <c r="G1785">
        <v>35</v>
      </c>
      <c r="H1785" t="s">
        <v>1346</v>
      </c>
      <c r="I1785">
        <v>1.5</v>
      </c>
      <c r="J1785">
        <v>2.1</v>
      </c>
      <c r="K1785" t="s">
        <v>1344</v>
      </c>
    </row>
    <row r="1786" spans="1:11" ht="15">
      <c r="A1786" t="s">
        <v>1334</v>
      </c>
      <c r="B1786" t="s">
        <v>1349</v>
      </c>
      <c r="G1786">
        <v>35</v>
      </c>
      <c r="H1786" t="s">
        <v>1346</v>
      </c>
      <c r="I1786">
        <v>1.5</v>
      </c>
      <c r="J1786">
        <v>2.1</v>
      </c>
      <c r="K1786" t="s">
        <v>1344</v>
      </c>
    </row>
    <row r="1787" spans="1:11" ht="15">
      <c r="A1787" t="s">
        <v>1334</v>
      </c>
      <c r="B1787" t="s">
        <v>1349</v>
      </c>
      <c r="G1787">
        <v>35</v>
      </c>
      <c r="H1787" t="s">
        <v>1346</v>
      </c>
      <c r="I1787">
        <v>1.5</v>
      </c>
      <c r="J1787">
        <v>2.1</v>
      </c>
      <c r="K1787" t="s">
        <v>1344</v>
      </c>
    </row>
    <row r="1788" spans="1:11" ht="15">
      <c r="A1788" t="s">
        <v>1334</v>
      </c>
      <c r="B1788" t="s">
        <v>1349</v>
      </c>
      <c r="G1788">
        <v>35</v>
      </c>
      <c r="H1788" t="s">
        <v>1346</v>
      </c>
      <c r="I1788">
        <v>1.5</v>
      </c>
      <c r="J1788">
        <v>2.1</v>
      </c>
      <c r="K1788" t="s">
        <v>1350</v>
      </c>
    </row>
    <row r="1789" spans="1:11" ht="15">
      <c r="A1789" t="s">
        <v>1334</v>
      </c>
      <c r="B1789" t="s">
        <v>705</v>
      </c>
      <c r="G1789">
        <v>15</v>
      </c>
      <c r="H1789" t="s">
        <v>71</v>
      </c>
      <c r="I1789">
        <v>4</v>
      </c>
      <c r="J1789">
        <v>0.6</v>
      </c>
      <c r="K1789" t="s">
        <v>1350</v>
      </c>
    </row>
    <row r="1790" spans="1:11" ht="15">
      <c r="A1790" t="s">
        <v>1334</v>
      </c>
      <c r="B1790" t="s">
        <v>1063</v>
      </c>
      <c r="G1790">
        <v>40</v>
      </c>
      <c r="H1790" t="s">
        <v>52</v>
      </c>
      <c r="I1790">
        <v>2</v>
      </c>
      <c r="J1790">
        <v>3.2</v>
      </c>
      <c r="K1790" t="s">
        <v>1344</v>
      </c>
    </row>
    <row r="1791" spans="1:11" ht="15">
      <c r="A1791" t="s">
        <v>1334</v>
      </c>
      <c r="B1791" t="s">
        <v>695</v>
      </c>
      <c r="G1791">
        <v>40</v>
      </c>
      <c r="H1791" t="s">
        <v>52</v>
      </c>
      <c r="I1791">
        <v>2</v>
      </c>
      <c r="J1791">
        <v>3.2</v>
      </c>
      <c r="K1791" s="3" t="s">
        <v>1344</v>
      </c>
    </row>
    <row r="1792" spans="1:11" ht="15">
      <c r="A1792" t="s">
        <v>1334</v>
      </c>
      <c r="B1792" t="s">
        <v>699</v>
      </c>
      <c r="G1792">
        <v>40</v>
      </c>
      <c r="H1792" t="s">
        <v>52</v>
      </c>
      <c r="I1792">
        <v>2</v>
      </c>
      <c r="J1792">
        <v>3.2</v>
      </c>
      <c r="K1792" s="3" t="s">
        <v>1344</v>
      </c>
    </row>
    <row r="1793" spans="1:11" ht="15">
      <c r="A1793" t="s">
        <v>1334</v>
      </c>
      <c r="B1793" t="s">
        <v>702</v>
      </c>
      <c r="G1793">
        <v>40</v>
      </c>
      <c r="H1793" t="s">
        <v>52</v>
      </c>
      <c r="I1793">
        <v>2</v>
      </c>
      <c r="J1793">
        <v>3.2</v>
      </c>
      <c r="K1793" s="3" t="s">
        <v>1344</v>
      </c>
    </row>
    <row r="1794" spans="1:11" ht="15">
      <c r="A1794" t="s">
        <v>1334</v>
      </c>
      <c r="B1794" t="s">
        <v>636</v>
      </c>
      <c r="G1794">
        <v>73</v>
      </c>
      <c r="H1794" t="s">
        <v>54</v>
      </c>
      <c r="I1794">
        <v>1</v>
      </c>
      <c r="J1794">
        <v>0.73</v>
      </c>
      <c r="K1794" s="3" t="s">
        <v>1344</v>
      </c>
    </row>
    <row r="1795" spans="1:11" ht="15">
      <c r="A1795" t="s">
        <v>1334</v>
      </c>
      <c r="B1795" t="s">
        <v>81</v>
      </c>
      <c r="G1795">
        <v>200</v>
      </c>
      <c r="H1795" t="s">
        <v>52</v>
      </c>
      <c r="I1795">
        <v>2</v>
      </c>
      <c r="J1795">
        <v>12</v>
      </c>
      <c r="K1795" s="3" t="s">
        <v>1351</v>
      </c>
    </row>
    <row r="1796" spans="1:11" ht="15">
      <c r="A1796" t="s">
        <v>1334</v>
      </c>
      <c r="B1796" t="s">
        <v>65</v>
      </c>
      <c r="G1796">
        <v>200</v>
      </c>
      <c r="H1796" t="s">
        <v>52</v>
      </c>
      <c r="I1796">
        <v>2</v>
      </c>
      <c r="J1796">
        <v>12</v>
      </c>
      <c r="K1796" s="3" t="s">
        <v>1351</v>
      </c>
    </row>
    <row r="1797" spans="1:11" ht="15">
      <c r="A1797" t="s">
        <v>1334</v>
      </c>
      <c r="B1797" t="s">
        <v>99</v>
      </c>
      <c r="G1797">
        <v>200</v>
      </c>
      <c r="H1797" t="s">
        <v>52</v>
      </c>
      <c r="I1797">
        <v>2</v>
      </c>
      <c r="J1797">
        <v>12</v>
      </c>
      <c r="K1797" s="3" t="s">
        <v>1351</v>
      </c>
    </row>
    <row r="1798" spans="1:11" ht="15">
      <c r="A1798" t="s">
        <v>1334</v>
      </c>
      <c r="B1798" t="s">
        <v>691</v>
      </c>
      <c r="G1798">
        <v>140</v>
      </c>
      <c r="H1798" t="s">
        <v>52</v>
      </c>
      <c r="I1798">
        <v>2</v>
      </c>
      <c r="J1798">
        <v>5.6</v>
      </c>
      <c r="K1798" s="3" t="s">
        <v>1249</v>
      </c>
    </row>
    <row r="1799" spans="1:11" ht="15">
      <c r="A1799" t="s">
        <v>1334</v>
      </c>
      <c r="B1799" t="s">
        <v>688</v>
      </c>
      <c r="G1799">
        <v>140</v>
      </c>
      <c r="H1799" t="s">
        <v>52</v>
      </c>
      <c r="I1799">
        <v>2</v>
      </c>
      <c r="J1799">
        <v>5.6</v>
      </c>
      <c r="K1799" s="3" t="s">
        <v>1249</v>
      </c>
    </row>
    <row r="1800" spans="1:11" ht="15">
      <c r="A1800" t="s">
        <v>1334</v>
      </c>
      <c r="B1800" t="s">
        <v>690</v>
      </c>
      <c r="G1800">
        <v>140</v>
      </c>
      <c r="H1800" t="s">
        <v>54</v>
      </c>
      <c r="I1800">
        <v>1</v>
      </c>
      <c r="J1800">
        <v>2.8</v>
      </c>
      <c r="K1800" s="3" t="s">
        <v>1249</v>
      </c>
    </row>
    <row r="1801" spans="1:11" ht="15">
      <c r="A1801" t="s">
        <v>1334</v>
      </c>
      <c r="B1801" t="s">
        <v>687</v>
      </c>
      <c r="G1801">
        <v>140</v>
      </c>
      <c r="H1801" t="s">
        <v>54</v>
      </c>
      <c r="I1801">
        <v>1</v>
      </c>
      <c r="J1801">
        <v>2.8</v>
      </c>
      <c r="K1801" s="3" t="s">
        <v>1249</v>
      </c>
    </row>
    <row r="1802" spans="1:11" ht="15">
      <c r="A1802" t="s">
        <v>1334</v>
      </c>
      <c r="B1802" t="s">
        <v>461</v>
      </c>
      <c r="G1802">
        <v>140</v>
      </c>
      <c r="H1802" t="s">
        <v>16</v>
      </c>
      <c r="I1802">
        <v>3</v>
      </c>
      <c r="J1802">
        <v>2.8</v>
      </c>
      <c r="K1802" s="3" t="s">
        <v>1248</v>
      </c>
    </row>
    <row r="1803" spans="1:11" ht="15">
      <c r="A1803" t="s">
        <v>1334</v>
      </c>
      <c r="B1803" t="s">
        <v>476</v>
      </c>
      <c r="G1803">
        <v>140</v>
      </c>
      <c r="H1803" t="s">
        <v>52</v>
      </c>
      <c r="I1803">
        <v>2</v>
      </c>
      <c r="J1803">
        <v>4.2</v>
      </c>
      <c r="K1803" s="3" t="s">
        <v>1248</v>
      </c>
    </row>
    <row r="1804" spans="1:11" ht="15">
      <c r="A1804" t="s">
        <v>1334</v>
      </c>
      <c r="B1804" t="s">
        <v>462</v>
      </c>
      <c r="G1804">
        <v>150</v>
      </c>
      <c r="H1804" t="s">
        <v>16</v>
      </c>
      <c r="I1804">
        <v>3</v>
      </c>
      <c r="J1804">
        <v>4.5</v>
      </c>
      <c r="K1804" s="3" t="s">
        <v>1140</v>
      </c>
    </row>
    <row r="1805" spans="1:11" ht="15">
      <c r="A1805" t="s">
        <v>1334</v>
      </c>
      <c r="B1805" t="s">
        <v>463</v>
      </c>
      <c r="G1805">
        <v>150</v>
      </c>
      <c r="H1805" t="s">
        <v>52</v>
      </c>
      <c r="I1805">
        <v>2</v>
      </c>
      <c r="J1805">
        <v>3</v>
      </c>
      <c r="K1805" s="3" t="s">
        <v>1140</v>
      </c>
    </row>
    <row r="1806" spans="1:11" ht="15">
      <c r="A1806" t="s">
        <v>1334</v>
      </c>
      <c r="B1806" t="s">
        <v>99</v>
      </c>
      <c r="G1806">
        <v>230</v>
      </c>
      <c r="H1806" t="s">
        <v>52</v>
      </c>
      <c r="I1806">
        <v>3</v>
      </c>
      <c r="J1806">
        <v>13.8</v>
      </c>
      <c r="K1806" s="3" t="s">
        <v>1244</v>
      </c>
    </row>
    <row r="1807" spans="1:11" ht="15">
      <c r="A1807" t="s">
        <v>1334</v>
      </c>
      <c r="B1807" t="s">
        <v>65</v>
      </c>
      <c r="G1807">
        <v>230</v>
      </c>
      <c r="H1807" t="s">
        <v>52</v>
      </c>
      <c r="I1807">
        <v>3</v>
      </c>
      <c r="J1807">
        <v>13.8</v>
      </c>
      <c r="K1807" s="3" t="s">
        <v>1244</v>
      </c>
    </row>
    <row r="1808" spans="1:11" ht="15">
      <c r="A1808" t="s">
        <v>1334</v>
      </c>
      <c r="B1808" t="s">
        <v>114</v>
      </c>
      <c r="G1808">
        <v>230</v>
      </c>
      <c r="H1808" t="s">
        <v>52</v>
      </c>
      <c r="I1808">
        <v>3</v>
      </c>
      <c r="J1808">
        <v>13.8</v>
      </c>
      <c r="K1808" s="3" t="s">
        <v>1244</v>
      </c>
    </row>
    <row r="1809" spans="1:11" ht="15">
      <c r="A1809" t="s">
        <v>1334</v>
      </c>
      <c r="B1809" t="s">
        <v>130</v>
      </c>
      <c r="G1809">
        <v>230</v>
      </c>
      <c r="H1809" t="s">
        <v>71</v>
      </c>
      <c r="I1809">
        <v>4</v>
      </c>
      <c r="J1809">
        <v>9.2</v>
      </c>
      <c r="K1809" s="3" t="s">
        <v>1244</v>
      </c>
    </row>
    <row r="1810" spans="1:11" ht="15">
      <c r="A1810" t="s">
        <v>1334</v>
      </c>
      <c r="B1810" t="s">
        <v>114</v>
      </c>
      <c r="G1810">
        <v>70</v>
      </c>
      <c r="H1810" t="s">
        <v>54</v>
      </c>
      <c r="I1810">
        <v>1</v>
      </c>
      <c r="J1810">
        <v>2.1</v>
      </c>
      <c r="K1810" s="3" t="s">
        <v>1244</v>
      </c>
    </row>
    <row r="1811" spans="1:11" ht="15">
      <c r="A1811" t="s">
        <v>1334</v>
      </c>
      <c r="B1811" t="s">
        <v>76</v>
      </c>
      <c r="G1811">
        <v>70</v>
      </c>
      <c r="H1811" t="s">
        <v>54</v>
      </c>
      <c r="I1811">
        <v>1</v>
      </c>
      <c r="J1811">
        <v>2.1</v>
      </c>
      <c r="K1811" s="3" t="s">
        <v>1244</v>
      </c>
    </row>
    <row r="1812" spans="1:11" ht="15">
      <c r="A1812" t="s">
        <v>1334</v>
      </c>
      <c r="B1812" t="s">
        <v>51</v>
      </c>
      <c r="G1812">
        <v>70</v>
      </c>
      <c r="H1812" t="s">
        <v>54</v>
      </c>
      <c r="I1812">
        <v>1</v>
      </c>
      <c r="J1812">
        <v>2.1</v>
      </c>
      <c r="K1812" s="3" t="s">
        <v>1244</v>
      </c>
    </row>
    <row r="1813" spans="1:11" ht="15">
      <c r="A1813" t="s">
        <v>1334</v>
      </c>
      <c r="B1813" t="s">
        <v>18</v>
      </c>
      <c r="G1813">
        <v>15</v>
      </c>
      <c r="H1813" t="s">
        <v>71</v>
      </c>
      <c r="I1813">
        <v>4</v>
      </c>
      <c r="J1813">
        <v>3</v>
      </c>
      <c r="K1813" t="s">
        <v>1352</v>
      </c>
    </row>
    <row r="1814" spans="1:11" ht="15">
      <c r="A1814" t="s">
        <v>1334</v>
      </c>
      <c r="B1814" t="s">
        <v>457</v>
      </c>
      <c r="G1814">
        <v>15</v>
      </c>
      <c r="H1814" t="s">
        <v>71</v>
      </c>
      <c r="I1814">
        <v>4</v>
      </c>
      <c r="J1814">
        <v>3</v>
      </c>
      <c r="K1814" t="s">
        <v>1352</v>
      </c>
    </row>
    <row r="1815" spans="1:11" ht="15">
      <c r="A1815" t="s">
        <v>1334</v>
      </c>
      <c r="B1815" t="s">
        <v>456</v>
      </c>
      <c r="G1815">
        <v>15</v>
      </c>
      <c r="H1815" t="s">
        <v>71</v>
      </c>
      <c r="I1815">
        <v>4</v>
      </c>
      <c r="J1815">
        <v>3</v>
      </c>
      <c r="K1815" t="s">
        <v>1352</v>
      </c>
    </row>
    <row r="1816" spans="1:11" ht="15">
      <c r="A1816" t="s">
        <v>1334</v>
      </c>
      <c r="B1816" t="s">
        <v>477</v>
      </c>
      <c r="G1816">
        <v>15</v>
      </c>
      <c r="H1816" t="s">
        <v>21</v>
      </c>
      <c r="I1816">
        <v>4</v>
      </c>
      <c r="J1816">
        <v>3</v>
      </c>
      <c r="K1816" t="s">
        <v>1352</v>
      </c>
    </row>
    <row r="1817" spans="1:11" ht="15">
      <c r="A1817" t="s">
        <v>1334</v>
      </c>
      <c r="B1817" t="s">
        <v>478</v>
      </c>
      <c r="G1817">
        <v>15</v>
      </c>
      <c r="H1817" t="s">
        <v>71</v>
      </c>
      <c r="I1817">
        <v>4</v>
      </c>
      <c r="J1817">
        <v>3</v>
      </c>
      <c r="K1817" t="s">
        <v>1352</v>
      </c>
    </row>
    <row r="1818" spans="1:11" ht="15">
      <c r="A1818" t="s">
        <v>1334</v>
      </c>
      <c r="B1818" t="s">
        <v>81</v>
      </c>
      <c r="G1818">
        <v>15</v>
      </c>
      <c r="H1818" t="s">
        <v>52</v>
      </c>
      <c r="I1818">
        <v>2</v>
      </c>
      <c r="J1818">
        <v>1.8</v>
      </c>
      <c r="K1818" t="s">
        <v>1352</v>
      </c>
    </row>
    <row r="1819" spans="1:11" ht="15">
      <c r="A1819" t="s">
        <v>1334</v>
      </c>
      <c r="B1819" t="s">
        <v>111</v>
      </c>
      <c r="G1819">
        <v>15</v>
      </c>
      <c r="H1819" t="s">
        <v>52</v>
      </c>
      <c r="I1819">
        <v>2</v>
      </c>
      <c r="J1819">
        <v>1.8</v>
      </c>
      <c r="K1819" t="s">
        <v>1352</v>
      </c>
    </row>
    <row r="1820" spans="1:11" ht="15">
      <c r="A1820" t="s">
        <v>1334</v>
      </c>
      <c r="B1820" t="s">
        <v>65</v>
      </c>
      <c r="G1820">
        <v>15</v>
      </c>
      <c r="H1820" t="s">
        <v>52</v>
      </c>
      <c r="I1820">
        <v>2</v>
      </c>
      <c r="J1820">
        <v>1.8</v>
      </c>
      <c r="K1820" t="s">
        <v>1352</v>
      </c>
    </row>
    <row r="1821" spans="1:11" ht="15">
      <c r="A1821" t="s">
        <v>1334</v>
      </c>
      <c r="B1821" t="s">
        <v>117</v>
      </c>
      <c r="G1821">
        <v>15</v>
      </c>
      <c r="H1821" t="s">
        <v>52</v>
      </c>
      <c r="I1821">
        <v>2</v>
      </c>
      <c r="J1821">
        <v>1.8</v>
      </c>
      <c r="K1821" t="s">
        <v>1352</v>
      </c>
    </row>
    <row r="1822" spans="1:11" ht="15">
      <c r="A1822" t="s">
        <v>1334</v>
      </c>
      <c r="B1822" t="s">
        <v>23</v>
      </c>
      <c r="G1822">
        <v>15</v>
      </c>
      <c r="H1822" t="s">
        <v>52</v>
      </c>
      <c r="I1822">
        <v>2</v>
      </c>
      <c r="J1822">
        <v>1.8</v>
      </c>
      <c r="K1822" t="s">
        <v>1352</v>
      </c>
    </row>
    <row r="1823" spans="1:11" ht="15">
      <c r="A1823" t="s">
        <v>1334</v>
      </c>
      <c r="B1823" t="s">
        <v>691</v>
      </c>
      <c r="G1823">
        <v>15</v>
      </c>
      <c r="H1823" t="s">
        <v>52</v>
      </c>
      <c r="I1823">
        <v>2</v>
      </c>
      <c r="J1823">
        <v>1.8</v>
      </c>
      <c r="K1823" t="s">
        <v>1352</v>
      </c>
    </row>
    <row r="1824" spans="1:11" ht="15">
      <c r="A1824" t="s">
        <v>1334</v>
      </c>
      <c r="B1824" t="s">
        <v>23</v>
      </c>
      <c r="G1824">
        <v>15</v>
      </c>
      <c r="H1824" t="s">
        <v>1353</v>
      </c>
      <c r="I1824">
        <v>3.5</v>
      </c>
      <c r="J1824">
        <v>1.05</v>
      </c>
      <c r="K1824" s="3" t="s">
        <v>1352</v>
      </c>
    </row>
    <row r="1825" spans="1:11" ht="15">
      <c r="A1825" t="s">
        <v>1334</v>
      </c>
      <c r="B1825" t="s">
        <v>97</v>
      </c>
      <c r="G1825">
        <v>15</v>
      </c>
      <c r="H1825" t="s">
        <v>1353</v>
      </c>
      <c r="I1825">
        <v>3.5</v>
      </c>
      <c r="J1825">
        <v>1.05</v>
      </c>
      <c r="K1825" s="3" t="s">
        <v>1352</v>
      </c>
    </row>
    <row r="1826" spans="1:11" ht="15">
      <c r="A1826" t="s">
        <v>1334</v>
      </c>
      <c r="B1826" t="s">
        <v>693</v>
      </c>
      <c r="G1826">
        <v>15</v>
      </c>
      <c r="H1826" t="s">
        <v>86</v>
      </c>
      <c r="I1826">
        <v>2.5</v>
      </c>
      <c r="J1826">
        <v>0.375</v>
      </c>
      <c r="K1826" s="3" t="s">
        <v>1352</v>
      </c>
    </row>
    <row r="1827" spans="1:11" ht="15">
      <c r="A1827" t="s">
        <v>1334</v>
      </c>
      <c r="B1827" t="s">
        <v>1354</v>
      </c>
      <c r="G1827">
        <v>10</v>
      </c>
      <c r="H1827" t="s">
        <v>1356</v>
      </c>
      <c r="I1827">
        <v>0.375</v>
      </c>
      <c r="J1827">
        <v>0.0375</v>
      </c>
      <c r="K1827" s="3" t="s">
        <v>1362</v>
      </c>
    </row>
    <row r="1828" spans="1:11" ht="15">
      <c r="A1828" t="s">
        <v>1334</v>
      </c>
      <c r="B1828" t="s">
        <v>1355</v>
      </c>
      <c r="G1828">
        <v>10</v>
      </c>
      <c r="H1828" t="s">
        <v>71</v>
      </c>
      <c r="I1828">
        <v>4</v>
      </c>
      <c r="J1828">
        <v>0.4</v>
      </c>
      <c r="K1828" s="3" t="s">
        <v>1362</v>
      </c>
    </row>
    <row r="1829" spans="1:11" ht="15">
      <c r="A1829" t="s">
        <v>1334</v>
      </c>
      <c r="B1829" t="s">
        <v>1357</v>
      </c>
      <c r="G1829">
        <v>10</v>
      </c>
      <c r="H1829" t="s">
        <v>71</v>
      </c>
      <c r="I1829">
        <v>4</v>
      </c>
      <c r="J1829">
        <v>0.4</v>
      </c>
      <c r="K1829" s="3" t="s">
        <v>1362</v>
      </c>
    </row>
    <row r="1830" spans="1:11" ht="15">
      <c r="A1830" t="s">
        <v>1334</v>
      </c>
      <c r="B1830" t="s">
        <v>1358</v>
      </c>
      <c r="G1830">
        <v>10</v>
      </c>
      <c r="H1830" t="s">
        <v>71</v>
      </c>
      <c r="I1830">
        <v>4</v>
      </c>
      <c r="J1830">
        <v>0.4</v>
      </c>
      <c r="K1830" s="3" t="s">
        <v>1362</v>
      </c>
    </row>
    <row r="1831" spans="1:11" ht="15">
      <c r="A1831" t="s">
        <v>1334</v>
      </c>
      <c r="B1831" t="s">
        <v>1359</v>
      </c>
      <c r="G1831">
        <v>10</v>
      </c>
      <c r="H1831" t="s">
        <v>71</v>
      </c>
      <c r="I1831">
        <v>4</v>
      </c>
      <c r="J1831">
        <v>0.4</v>
      </c>
      <c r="K1831" s="3" t="s">
        <v>1362</v>
      </c>
    </row>
    <row r="1832" spans="1:11" ht="15">
      <c r="A1832" t="s">
        <v>1334</v>
      </c>
      <c r="B1832" t="s">
        <v>1360</v>
      </c>
      <c r="G1832">
        <v>10</v>
      </c>
      <c r="H1832" t="s">
        <v>1361</v>
      </c>
      <c r="I1832">
        <v>8</v>
      </c>
      <c r="J1832">
        <v>0.8</v>
      </c>
      <c r="K1832" s="3" t="s">
        <v>1362</v>
      </c>
    </row>
    <row r="1833" spans="1:11" ht="15">
      <c r="A1833" t="s">
        <v>1334</v>
      </c>
      <c r="B1833" t="s">
        <v>83</v>
      </c>
      <c r="G1833">
        <v>20</v>
      </c>
      <c r="H1833" t="s">
        <v>71</v>
      </c>
      <c r="I1833">
        <v>4</v>
      </c>
      <c r="J1833">
        <v>14.4</v>
      </c>
      <c r="K1833" s="3" t="s">
        <v>1362</v>
      </c>
    </row>
    <row r="1834" spans="1:11" ht="15">
      <c r="A1834" t="s">
        <v>1334</v>
      </c>
      <c r="B1834" t="s">
        <v>95</v>
      </c>
      <c r="G1834">
        <v>20</v>
      </c>
      <c r="H1834" t="s">
        <v>71</v>
      </c>
      <c r="I1834">
        <v>4</v>
      </c>
      <c r="J1834">
        <v>14.4</v>
      </c>
      <c r="K1834" s="3" t="s">
        <v>1362</v>
      </c>
    </row>
    <row r="1835" spans="1:11" ht="15">
      <c r="A1835" t="s">
        <v>1334</v>
      </c>
      <c r="B1835" t="s">
        <v>298</v>
      </c>
      <c r="G1835">
        <v>20</v>
      </c>
      <c r="H1835" t="s">
        <v>71</v>
      </c>
      <c r="I1835">
        <v>4</v>
      </c>
      <c r="J1835">
        <v>14.4</v>
      </c>
      <c r="K1835" s="3" t="s">
        <v>1362</v>
      </c>
    </row>
    <row r="1836" spans="1:11" ht="15">
      <c r="A1836" t="s">
        <v>1334</v>
      </c>
      <c r="B1836" t="s">
        <v>123</v>
      </c>
      <c r="G1836">
        <v>20</v>
      </c>
      <c r="H1836" t="s">
        <v>71</v>
      </c>
      <c r="I1836">
        <v>4</v>
      </c>
      <c r="J1836">
        <v>14.4</v>
      </c>
      <c r="K1836" s="3" t="s">
        <v>1362</v>
      </c>
    </row>
    <row r="1837" spans="1:11" ht="15">
      <c r="A1837" t="s">
        <v>1334</v>
      </c>
      <c r="B1837" t="s">
        <v>125</v>
      </c>
      <c r="G1837">
        <v>20</v>
      </c>
      <c r="H1837" t="s">
        <v>71</v>
      </c>
      <c r="I1837">
        <v>4</v>
      </c>
      <c r="J1837">
        <v>14.4</v>
      </c>
      <c r="K1837" s="3" t="s">
        <v>1362</v>
      </c>
    </row>
    <row r="1838" spans="1:11" ht="15">
      <c r="A1838" t="s">
        <v>1334</v>
      </c>
      <c r="B1838" t="s">
        <v>108</v>
      </c>
      <c r="G1838">
        <v>20</v>
      </c>
      <c r="H1838" t="s">
        <v>71</v>
      </c>
      <c r="I1838">
        <v>4</v>
      </c>
      <c r="J1838">
        <v>14.4</v>
      </c>
      <c r="K1838" s="3" t="s">
        <v>1362</v>
      </c>
    </row>
    <row r="1839" spans="1:11" ht="15">
      <c r="A1839" t="s">
        <v>1334</v>
      </c>
      <c r="B1839" t="s">
        <v>312</v>
      </c>
      <c r="G1839">
        <v>20</v>
      </c>
      <c r="H1839" t="s">
        <v>71</v>
      </c>
      <c r="I1839">
        <v>4</v>
      </c>
      <c r="J1839">
        <v>14.4</v>
      </c>
      <c r="K1839" s="3" t="s">
        <v>1362</v>
      </c>
    </row>
    <row r="1840" spans="1:11" ht="15">
      <c r="A1840" t="s">
        <v>1334</v>
      </c>
      <c r="B1840" t="s">
        <v>485</v>
      </c>
      <c r="G1840">
        <v>20</v>
      </c>
      <c r="H1840" t="s">
        <v>71</v>
      </c>
      <c r="I1840">
        <v>4</v>
      </c>
      <c r="J1840">
        <v>14.4</v>
      </c>
      <c r="K1840" s="3" t="s">
        <v>1362</v>
      </c>
    </row>
    <row r="1841" spans="1:11" ht="15">
      <c r="A1841" t="s">
        <v>1334</v>
      </c>
      <c r="B1841" t="s">
        <v>486</v>
      </c>
      <c r="G1841">
        <v>20</v>
      </c>
      <c r="H1841" t="s">
        <v>71</v>
      </c>
      <c r="I1841">
        <v>4</v>
      </c>
      <c r="J1841">
        <v>14.4</v>
      </c>
      <c r="K1841" s="3" t="s">
        <v>1362</v>
      </c>
    </row>
    <row r="1842" spans="1:11" ht="15">
      <c r="A1842" t="s">
        <v>1334</v>
      </c>
      <c r="B1842" t="s">
        <v>703</v>
      </c>
      <c r="G1842">
        <v>20</v>
      </c>
      <c r="H1842" t="s">
        <v>71</v>
      </c>
      <c r="I1842">
        <v>4</v>
      </c>
      <c r="J1842">
        <v>14.4</v>
      </c>
      <c r="K1842" s="3" t="s">
        <v>1362</v>
      </c>
    </row>
    <row r="1843" spans="1:11" ht="15">
      <c r="A1843" t="s">
        <v>1334</v>
      </c>
      <c r="B1843" t="s">
        <v>704</v>
      </c>
      <c r="G1843">
        <v>20</v>
      </c>
      <c r="H1843" t="s">
        <v>71</v>
      </c>
      <c r="I1843">
        <v>4</v>
      </c>
      <c r="J1843">
        <v>14.4</v>
      </c>
      <c r="K1843" s="3" t="s">
        <v>1362</v>
      </c>
    </row>
    <row r="1844" spans="1:11" ht="15">
      <c r="A1844" t="s">
        <v>1334</v>
      </c>
      <c r="B1844" t="s">
        <v>46</v>
      </c>
      <c r="G1844">
        <v>20</v>
      </c>
      <c r="H1844" t="s">
        <v>71</v>
      </c>
      <c r="I1844">
        <v>4</v>
      </c>
      <c r="J1844">
        <v>14.4</v>
      </c>
      <c r="K1844" s="3" t="s">
        <v>1362</v>
      </c>
    </row>
    <row r="1845" spans="1:11" ht="15">
      <c r="A1845" t="s">
        <v>1334</v>
      </c>
      <c r="B1845" t="s">
        <v>49</v>
      </c>
      <c r="G1845">
        <v>20</v>
      </c>
      <c r="H1845" t="s">
        <v>71</v>
      </c>
      <c r="I1845">
        <v>4</v>
      </c>
      <c r="J1845">
        <v>14.4</v>
      </c>
      <c r="K1845" s="3" t="s">
        <v>1362</v>
      </c>
    </row>
    <row r="1846" spans="1:11" ht="15">
      <c r="A1846" t="s">
        <v>1334</v>
      </c>
      <c r="B1846" t="s">
        <v>440</v>
      </c>
      <c r="G1846">
        <v>20</v>
      </c>
      <c r="H1846" t="s">
        <v>71</v>
      </c>
      <c r="I1846">
        <v>4</v>
      </c>
      <c r="J1846">
        <v>14.4</v>
      </c>
      <c r="K1846" s="3" t="s">
        <v>1362</v>
      </c>
    </row>
    <row r="1847" spans="1:11" ht="15">
      <c r="A1847" t="s">
        <v>1334</v>
      </c>
      <c r="B1847" t="s">
        <v>481</v>
      </c>
      <c r="G1847">
        <v>20</v>
      </c>
      <c r="H1847" t="s">
        <v>71</v>
      </c>
      <c r="I1847">
        <v>4</v>
      </c>
      <c r="J1847">
        <v>14.4</v>
      </c>
      <c r="K1847" s="3" t="s">
        <v>1362</v>
      </c>
    </row>
    <row r="1848" spans="1:11" ht="15">
      <c r="A1848" t="s">
        <v>1334</v>
      </c>
      <c r="B1848" t="s">
        <v>482</v>
      </c>
      <c r="G1848">
        <v>20</v>
      </c>
      <c r="H1848" t="s">
        <v>71</v>
      </c>
      <c r="I1848">
        <v>4</v>
      </c>
      <c r="J1848">
        <v>14.4</v>
      </c>
      <c r="K1848" s="3" t="s">
        <v>1362</v>
      </c>
    </row>
    <row r="1849" spans="1:11" ht="15">
      <c r="A1849" t="s">
        <v>1334</v>
      </c>
      <c r="B1849" t="s">
        <v>484</v>
      </c>
      <c r="G1849">
        <v>20</v>
      </c>
      <c r="H1849" t="s">
        <v>71</v>
      </c>
      <c r="I1849">
        <v>4</v>
      </c>
      <c r="J1849">
        <v>14.4</v>
      </c>
      <c r="K1849" s="3" t="s">
        <v>1362</v>
      </c>
    </row>
    <row r="1850" spans="1:11" ht="15">
      <c r="A1850" t="s">
        <v>1334</v>
      </c>
      <c r="B1850" s="4" t="s">
        <v>479</v>
      </c>
      <c r="G1850">
        <v>20</v>
      </c>
      <c r="H1850" t="s">
        <v>71</v>
      </c>
      <c r="I1850">
        <v>4</v>
      </c>
      <c r="J1850">
        <v>14.4</v>
      </c>
      <c r="K1850" s="3" t="s">
        <v>1362</v>
      </c>
    </row>
    <row r="1851" spans="1:11" ht="15">
      <c r="A1851" t="s">
        <v>1334</v>
      </c>
      <c r="B1851" t="s">
        <v>221</v>
      </c>
      <c r="G1851">
        <v>20</v>
      </c>
      <c r="H1851" t="s">
        <v>52</v>
      </c>
      <c r="I1851">
        <v>2</v>
      </c>
      <c r="J1851">
        <v>1.6</v>
      </c>
      <c r="K1851" s="3" t="s">
        <v>1362</v>
      </c>
    </row>
    <row r="1852" spans="1:11" ht="15">
      <c r="A1852" t="s">
        <v>1334</v>
      </c>
      <c r="B1852" t="s">
        <v>434</v>
      </c>
      <c r="G1852">
        <v>20</v>
      </c>
      <c r="H1852" t="s">
        <v>52</v>
      </c>
      <c r="I1852">
        <v>2</v>
      </c>
      <c r="J1852">
        <v>1.6</v>
      </c>
      <c r="K1852" s="3" t="s">
        <v>1362</v>
      </c>
    </row>
    <row r="1853" spans="1:11" ht="15">
      <c r="A1853" t="s">
        <v>1334</v>
      </c>
      <c r="B1853" t="s">
        <v>93</v>
      </c>
      <c r="G1853">
        <v>20</v>
      </c>
      <c r="H1853" t="s">
        <v>52</v>
      </c>
      <c r="I1853">
        <v>2</v>
      </c>
      <c r="J1853">
        <v>1.6</v>
      </c>
      <c r="K1853" s="3" t="s">
        <v>1362</v>
      </c>
    </row>
    <row r="1854" spans="1:11" ht="15">
      <c r="A1854" t="s">
        <v>1334</v>
      </c>
      <c r="B1854" t="s">
        <v>117</v>
      </c>
      <c r="G1854">
        <v>20</v>
      </c>
      <c r="H1854" t="s">
        <v>52</v>
      </c>
      <c r="I1854">
        <v>2</v>
      </c>
      <c r="J1854">
        <v>1.6</v>
      </c>
      <c r="K1854" s="3" t="s">
        <v>1362</v>
      </c>
    </row>
    <row r="1855" spans="1:11" ht="15">
      <c r="A1855" t="s">
        <v>1334</v>
      </c>
      <c r="B1855" t="s">
        <v>127</v>
      </c>
      <c r="G1855">
        <v>20</v>
      </c>
      <c r="H1855" t="s">
        <v>54</v>
      </c>
      <c r="I1855">
        <v>1</v>
      </c>
      <c r="J1855">
        <v>0.4</v>
      </c>
      <c r="K1855" s="3" t="s">
        <v>1362</v>
      </c>
    </row>
    <row r="1856" spans="1:11" ht="15">
      <c r="A1856" t="s">
        <v>1334</v>
      </c>
      <c r="B1856" t="s">
        <v>697</v>
      </c>
      <c r="G1856">
        <v>20</v>
      </c>
      <c r="H1856" t="s">
        <v>54</v>
      </c>
      <c r="I1856">
        <v>1</v>
      </c>
      <c r="J1856">
        <v>0.4</v>
      </c>
      <c r="K1856" s="3" t="s">
        <v>1362</v>
      </c>
    </row>
    <row r="1857" spans="1:11" ht="15">
      <c r="A1857" t="s">
        <v>1334</v>
      </c>
      <c r="B1857" t="s">
        <v>272</v>
      </c>
      <c r="G1857">
        <v>20</v>
      </c>
      <c r="H1857" t="s">
        <v>16</v>
      </c>
      <c r="I1857">
        <v>3</v>
      </c>
      <c r="J1857">
        <v>1.2</v>
      </c>
      <c r="K1857" s="3" t="s">
        <v>1362</v>
      </c>
    </row>
    <row r="1858" spans="1:10" ht="15">
      <c r="A1858" t="s">
        <v>1334</v>
      </c>
      <c r="B1858" t="s">
        <v>1363</v>
      </c>
      <c r="G1858">
        <v>100</v>
      </c>
      <c r="H1858" t="s">
        <v>52</v>
      </c>
      <c r="I1858">
        <v>2</v>
      </c>
      <c r="J1858">
        <v>2</v>
      </c>
    </row>
    <row r="1859" spans="1:10" ht="15">
      <c r="A1859" t="s">
        <v>1334</v>
      </c>
      <c r="B1859" t="s">
        <v>1364</v>
      </c>
      <c r="G1859">
        <v>120</v>
      </c>
      <c r="H1859" t="s">
        <v>52</v>
      </c>
      <c r="I1859">
        <v>2</v>
      </c>
      <c r="J1859">
        <v>2.4</v>
      </c>
    </row>
    <row r="1860" spans="1:10" ht="15">
      <c r="A1860" t="s">
        <v>1334</v>
      </c>
      <c r="B1860" t="s">
        <v>1365</v>
      </c>
      <c r="G1860">
        <v>100</v>
      </c>
      <c r="H1860" t="s">
        <v>52</v>
      </c>
      <c r="I1860">
        <v>2</v>
      </c>
      <c r="J1860">
        <v>2</v>
      </c>
    </row>
    <row r="1861" spans="1:10" ht="15">
      <c r="A1861" t="s">
        <v>1334</v>
      </c>
      <c r="B1861" t="s">
        <v>1366</v>
      </c>
      <c r="G1861">
        <v>100</v>
      </c>
      <c r="H1861" t="s">
        <v>1367</v>
      </c>
      <c r="I1861">
        <v>2</v>
      </c>
      <c r="J1861">
        <v>2</v>
      </c>
    </row>
    <row r="1862" spans="1:10" ht="15">
      <c r="A1862" t="s">
        <v>1334</v>
      </c>
      <c r="B1862" t="s">
        <v>1368</v>
      </c>
      <c r="G1862">
        <v>70</v>
      </c>
      <c r="H1862" t="s">
        <v>71</v>
      </c>
      <c r="I1862">
        <v>4</v>
      </c>
      <c r="J1862">
        <v>2.8</v>
      </c>
    </row>
    <row r="1863" spans="1:10" ht="15">
      <c r="A1863" t="s">
        <v>1334</v>
      </c>
      <c r="B1863" t="s">
        <v>1369</v>
      </c>
      <c r="G1863">
        <v>40</v>
      </c>
      <c r="H1863" t="s">
        <v>71</v>
      </c>
      <c r="I1863">
        <v>4</v>
      </c>
      <c r="J1863">
        <v>1.6</v>
      </c>
    </row>
    <row r="1864" spans="1:10" ht="15">
      <c r="A1864" t="s">
        <v>1334</v>
      </c>
      <c r="B1864" t="s">
        <v>1370</v>
      </c>
      <c r="G1864">
        <v>70</v>
      </c>
      <c r="H1864" t="s">
        <v>1346</v>
      </c>
      <c r="I1864">
        <v>1.5</v>
      </c>
      <c r="J1864">
        <v>1.05</v>
      </c>
    </row>
    <row r="1865" spans="1:10" ht="15">
      <c r="A1865" t="s">
        <v>1334</v>
      </c>
      <c r="B1865" t="s">
        <v>1369</v>
      </c>
      <c r="G1865">
        <v>40</v>
      </c>
      <c r="H1865" t="s">
        <v>71</v>
      </c>
      <c r="I1865">
        <v>4</v>
      </c>
      <c r="J1865">
        <v>1.6</v>
      </c>
    </row>
    <row r="1866" spans="1:10" ht="15">
      <c r="A1866" t="s">
        <v>1334</v>
      </c>
      <c r="B1866" t="s">
        <v>1131</v>
      </c>
      <c r="G1866">
        <v>124</v>
      </c>
      <c r="H1866" t="s">
        <v>158</v>
      </c>
      <c r="I1866">
        <v>1.5</v>
      </c>
      <c r="J1866">
        <v>1.86</v>
      </c>
    </row>
    <row r="1867" spans="1:10" ht="15">
      <c r="A1867" t="s">
        <v>1334</v>
      </c>
      <c r="B1867" t="s">
        <v>1133</v>
      </c>
      <c r="G1867">
        <v>150</v>
      </c>
      <c r="H1867" t="s">
        <v>158</v>
      </c>
      <c r="I1867">
        <v>1.5</v>
      </c>
      <c r="J1867">
        <v>2.25</v>
      </c>
    </row>
    <row r="1868" spans="1:10" ht="15">
      <c r="A1868" t="s">
        <v>1334</v>
      </c>
      <c r="B1868" t="s">
        <v>470</v>
      </c>
      <c r="G1868">
        <v>42.5</v>
      </c>
      <c r="H1868" t="s">
        <v>52</v>
      </c>
      <c r="I1868">
        <v>2</v>
      </c>
      <c r="J1868">
        <v>0.85</v>
      </c>
    </row>
    <row r="1869" spans="1:10" ht="15">
      <c r="A1869" t="s">
        <v>1334</v>
      </c>
      <c r="B1869" t="s">
        <v>471</v>
      </c>
      <c r="G1869">
        <v>60</v>
      </c>
      <c r="H1869" t="s">
        <v>52</v>
      </c>
      <c r="I1869">
        <v>2</v>
      </c>
      <c r="J1869">
        <v>1.2</v>
      </c>
    </row>
    <row r="1870" spans="1:10" ht="15">
      <c r="A1870" t="s">
        <v>1334</v>
      </c>
      <c r="B1870" t="s">
        <v>473</v>
      </c>
      <c r="G1870">
        <v>35</v>
      </c>
      <c r="H1870" t="s">
        <v>52</v>
      </c>
      <c r="I1870">
        <v>2</v>
      </c>
      <c r="J1870">
        <v>0.7</v>
      </c>
    </row>
  </sheetData>
  <sheetProtection/>
  <printOptions/>
  <pageMargins left="0.7" right="0.7" top="0.75" bottom="0.75" header="0.3" footer="0.3"/>
  <pageSetup orientation="portrait" paperSize="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Aspen g</dc:creator>
  <cp:keywords/>
  <dc:description/>
  <cp:lastModifiedBy>Emma Gleason</cp:lastModifiedBy>
  <dcterms:created xsi:type="dcterms:W3CDTF">2021-08-10T04:29:41Z</dcterms:created>
  <dcterms:modified xsi:type="dcterms:W3CDTF">2023-09-15T19:47:54Z</dcterms:modified>
  <cp:category/>
  <cp:version/>
  <cp:contentType/>
  <cp:contentStatus/>
</cp:coreProperties>
</file>